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yoshi\Dropbox\B3Bee\Projetos\validaCanaisAtendimento\"/>
    </mc:Choice>
  </mc:AlternateContent>
  <xr:revisionPtr revIDLastSave="0" documentId="13_ncr:1_{0656933B-1F3B-4FF3-91D5-AADE455A4C56}" xr6:coauthVersionLast="46" xr6:coauthVersionMax="46" xr10:uidLastSave="{00000000-0000-0000-0000-000000000000}"/>
  <workbookProtection workbookAlgorithmName="SHA-512" workbookHashValue="czlASBPZzN4UuPPXIqqTYpr6dwnmi9Gj2TW7ulksIMAU/yNEvtB/HsrJVRbOLqq5HQSyKjeJDKRYmb/pMW0YXQ==" workbookSaltValue="Ge5gOagRHNL7t4LIsM8d9A==" workbookSpinCount="100000" lockStructure="1"/>
  <bookViews>
    <workbookView xWindow="-22176" yWindow="-3684" windowWidth="19152" windowHeight="12156" xr2:uid="{B7DACB1E-4870-42AF-8D4B-DD1767D058D9}"/>
  </bookViews>
  <sheets>
    <sheet name="Cabeçalho" sheetId="2" r:id="rId1"/>
    <sheet name="Matriz" sheetId="1" r:id="rId2"/>
    <sheet name="Domin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 l="1"/>
  <c r="F7" i="1"/>
  <c r="C62" i="1"/>
  <c r="C61" i="1"/>
  <c r="C57" i="1"/>
  <c r="C56" i="1"/>
  <c r="C52" i="1"/>
  <c r="C51" i="1"/>
  <c r="C47" i="1"/>
  <c r="C46" i="1"/>
  <c r="C42" i="1"/>
  <c r="C41" i="1"/>
  <c r="F9" i="1"/>
  <c r="C107" i="1"/>
  <c r="D107" i="1" s="1"/>
  <c r="E107" i="1" s="1"/>
  <c r="F107" i="1" s="1"/>
  <c r="C108" i="1"/>
  <c r="D108" i="1" s="1"/>
  <c r="E108" i="1" s="1"/>
  <c r="F108" i="1" s="1"/>
  <c r="C104" i="1"/>
  <c r="D104" i="1" s="1"/>
  <c r="E104" i="1" s="1"/>
  <c r="F104" i="1" s="1"/>
  <c r="C103" i="1"/>
  <c r="D103" i="1" s="1"/>
  <c r="E103" i="1" s="1"/>
  <c r="F103" i="1" s="1"/>
  <c r="C102" i="1"/>
  <c r="D102" i="1" s="1"/>
  <c r="E102" i="1" s="1"/>
  <c r="F102" i="1" s="1"/>
  <c r="C101" i="1"/>
  <c r="D101" i="1" s="1"/>
  <c r="E101" i="1" s="1"/>
  <c r="F101" i="1" s="1"/>
  <c r="C100" i="1"/>
  <c r="D100" i="1" s="1"/>
  <c r="E100" i="1" s="1"/>
  <c r="F100" i="1" s="1"/>
  <c r="C99" i="1"/>
  <c r="F90" i="1"/>
  <c r="F85" i="1"/>
  <c r="F84" i="1"/>
  <c r="F79" i="1"/>
  <c r="F78" i="1"/>
  <c r="F77" i="1"/>
  <c r="F73" i="1"/>
  <c r="F72" i="1"/>
  <c r="F66" i="1"/>
  <c r="F65" i="1"/>
  <c r="E83" i="1"/>
  <c r="D110" i="1"/>
  <c r="E110" i="1" s="1"/>
  <c r="D109" i="1"/>
  <c r="E109" i="1" s="1"/>
  <c r="D106" i="1"/>
  <c r="E106" i="1" s="1"/>
  <c r="D105" i="1"/>
  <c r="E105" i="1" s="1"/>
  <c r="D99" i="1"/>
  <c r="E99" i="1" s="1"/>
  <c r="D3" i="1"/>
  <c r="E3" i="1" s="1"/>
  <c r="C66" i="1"/>
  <c r="L1" i="2"/>
  <c r="C90" i="1" l="1"/>
  <c r="C89" i="1"/>
  <c r="D89" i="1" s="1"/>
  <c r="E89" i="1" s="1"/>
  <c r="F89" i="1" s="1"/>
  <c r="C88" i="1"/>
  <c r="D88" i="1" s="1"/>
  <c r="E88" i="1" s="1"/>
  <c r="F88" i="1" s="1"/>
  <c r="C85" i="1"/>
  <c r="D85" i="1" s="1"/>
  <c r="E85" i="1" s="1"/>
  <c r="C84" i="1"/>
  <c r="D84" i="1" s="1"/>
  <c r="E84" i="1" s="1"/>
  <c r="C79" i="1"/>
  <c r="D79" i="1" s="1"/>
  <c r="E79" i="1" s="1"/>
  <c r="C78" i="1"/>
  <c r="C77" i="1"/>
  <c r="D77" i="1" s="1"/>
  <c r="E77" i="1" s="1"/>
  <c r="C76" i="1"/>
  <c r="D76" i="1" s="1"/>
  <c r="E76" i="1" s="1"/>
  <c r="F76" i="1" s="1"/>
  <c r="C73" i="1"/>
  <c r="D73" i="1" s="1"/>
  <c r="E73" i="1" s="1"/>
  <c r="C72" i="1"/>
  <c r="D72" i="1" s="1"/>
  <c r="E72" i="1" s="1"/>
  <c r="C71" i="1"/>
  <c r="D71" i="1" s="1"/>
  <c r="E71" i="1" s="1"/>
  <c r="F71" i="1" s="1"/>
  <c r="C70" i="1"/>
  <c r="D70" i="1" s="1"/>
  <c r="E70" i="1" s="1"/>
  <c r="F70" i="1" s="1"/>
  <c r="C65" i="1"/>
  <c r="D65" i="1" s="1"/>
  <c r="E65" i="1" s="1"/>
  <c r="C34" i="1"/>
  <c r="D34" i="1" s="1"/>
  <c r="E34" i="1" s="1"/>
  <c r="F34" i="1" s="1"/>
  <c r="C33" i="1"/>
  <c r="D33" i="1" s="1"/>
  <c r="E33" i="1" s="1"/>
  <c r="F33" i="1" s="1"/>
  <c r="C31" i="1"/>
  <c r="D31" i="1" s="1"/>
  <c r="E31" i="1" s="1"/>
  <c r="F31" i="1" s="1"/>
  <c r="C30" i="1"/>
  <c r="D30" i="1" s="1"/>
  <c r="E30" i="1" s="1"/>
  <c r="F30" i="1" s="1"/>
  <c r="C29" i="1"/>
  <c r="D29" i="1" s="1"/>
  <c r="E29" i="1" s="1"/>
  <c r="F29" i="1" s="1"/>
  <c r="C28" i="1"/>
  <c r="D28" i="1" s="1"/>
  <c r="E28" i="1" s="1"/>
  <c r="F28" i="1" s="1"/>
  <c r="C27" i="1"/>
  <c r="D27" i="1" s="1"/>
  <c r="E27" i="1" s="1"/>
  <c r="F27" i="1" s="1"/>
  <c r="C26" i="1"/>
  <c r="D26" i="1" s="1"/>
  <c r="E26" i="1" s="1"/>
  <c r="F26" i="1" s="1"/>
  <c r="C25" i="1"/>
  <c r="D25" i="1" s="1"/>
  <c r="E25" i="1" s="1"/>
  <c r="F25" i="1" s="1"/>
  <c r="C24" i="1"/>
  <c r="D24" i="1" s="1"/>
  <c r="E24" i="1" s="1"/>
  <c r="F24" i="1" s="1"/>
  <c r="C23" i="1"/>
  <c r="D23" i="1" s="1"/>
  <c r="E23" i="1" s="1"/>
  <c r="F23" i="1" s="1"/>
  <c r="C20" i="1"/>
  <c r="D20" i="1" s="1"/>
  <c r="E20" i="1" s="1"/>
  <c r="F20" i="1" s="1"/>
  <c r="C19" i="1"/>
  <c r="D19" i="1" s="1"/>
  <c r="E19" i="1" s="1"/>
  <c r="F19" i="1" s="1"/>
  <c r="C18" i="1"/>
  <c r="D18" i="1" s="1"/>
  <c r="E18" i="1" s="1"/>
  <c r="F18" i="1" s="1"/>
  <c r="C16" i="1"/>
  <c r="D16" i="1" s="1"/>
  <c r="E16" i="1" s="1"/>
  <c r="F16" i="1" s="1"/>
  <c r="D90" i="1"/>
  <c r="E90" i="1" s="1"/>
  <c r="D78" i="1"/>
  <c r="E78" i="1" s="1"/>
  <c r="C15" i="1"/>
  <c r="D15" i="1" s="1"/>
  <c r="E15" i="1" s="1"/>
  <c r="F15" i="1" s="1"/>
  <c r="D98" i="1"/>
  <c r="E98" i="1" s="1"/>
  <c r="D97" i="1"/>
  <c r="E97" i="1" s="1"/>
  <c r="D96" i="1"/>
  <c r="E96" i="1" s="1"/>
  <c r="D95" i="1"/>
  <c r="E95" i="1" s="1"/>
  <c r="D94" i="1"/>
  <c r="E94" i="1" s="1"/>
  <c r="D93" i="1"/>
  <c r="E93" i="1" s="1"/>
  <c r="D92" i="1"/>
  <c r="E92" i="1" s="1"/>
  <c r="D91" i="1"/>
  <c r="E91" i="1" s="1"/>
  <c r="D87" i="1"/>
  <c r="E87" i="1" s="1"/>
  <c r="D86" i="1"/>
  <c r="E86" i="1" s="1"/>
  <c r="D83" i="1"/>
  <c r="D82" i="1"/>
  <c r="E82" i="1" s="1"/>
  <c r="D81" i="1"/>
  <c r="E81" i="1" s="1"/>
  <c r="D80" i="1"/>
  <c r="E80" i="1" s="1"/>
  <c r="D75" i="1"/>
  <c r="E75" i="1" s="1"/>
  <c r="D74" i="1"/>
  <c r="E74" i="1" s="1"/>
  <c r="D69" i="1"/>
  <c r="E69" i="1" s="1"/>
  <c r="D68" i="1"/>
  <c r="E68" i="1" s="1"/>
  <c r="D67" i="1"/>
  <c r="E67" i="1" s="1"/>
  <c r="D66" i="1"/>
  <c r="E66" i="1" s="1"/>
  <c r="D64" i="1"/>
  <c r="E64" i="1" s="1"/>
  <c r="D63" i="1"/>
  <c r="E63" i="1" s="1"/>
  <c r="D59" i="1"/>
  <c r="E59" i="1" s="1"/>
  <c r="D58" i="1"/>
  <c r="E58" i="1" s="1"/>
  <c r="D54" i="1"/>
  <c r="E54" i="1" s="1"/>
  <c r="D53" i="1"/>
  <c r="E53" i="1" s="1"/>
  <c r="D49" i="1"/>
  <c r="E49" i="1" s="1"/>
  <c r="D48" i="1"/>
  <c r="E48" i="1" s="1"/>
  <c r="D44" i="1"/>
  <c r="E44" i="1" s="1"/>
  <c r="D43" i="1"/>
  <c r="E43" i="1" s="1"/>
  <c r="D39" i="1"/>
  <c r="E39" i="1" s="1"/>
  <c r="D38" i="1"/>
  <c r="E38" i="1" s="1"/>
  <c r="D37" i="1"/>
  <c r="E37" i="1" s="1"/>
  <c r="D36" i="1"/>
  <c r="E36" i="1" s="1"/>
  <c r="D35" i="1"/>
  <c r="E35" i="1" s="1"/>
  <c r="D32" i="1"/>
  <c r="E32" i="1" s="1"/>
  <c r="D22" i="1"/>
  <c r="E22" i="1" s="1"/>
  <c r="D21" i="1"/>
  <c r="E21" i="1" s="1"/>
  <c r="D14" i="1"/>
  <c r="E14" i="1" s="1"/>
  <c r="D62" i="1"/>
  <c r="E62" i="1" s="1"/>
  <c r="F62" i="1" s="1"/>
  <c r="D61" i="1"/>
  <c r="E61" i="1" s="1"/>
  <c r="F61" i="1" s="1"/>
  <c r="C60" i="1"/>
  <c r="D60" i="1" s="1"/>
  <c r="E60" i="1" s="1"/>
  <c r="F60" i="1" s="1"/>
  <c r="D57" i="1"/>
  <c r="E57" i="1" s="1"/>
  <c r="F57" i="1" s="1"/>
  <c r="D56" i="1"/>
  <c r="E56" i="1" s="1"/>
  <c r="F56" i="1" s="1"/>
  <c r="C55" i="1"/>
  <c r="D55" i="1" s="1"/>
  <c r="E55" i="1" s="1"/>
  <c r="F55" i="1" s="1"/>
  <c r="D52" i="1"/>
  <c r="E52" i="1" s="1"/>
  <c r="F52" i="1" s="1"/>
  <c r="D51" i="1"/>
  <c r="E51" i="1" s="1"/>
  <c r="F51" i="1" s="1"/>
  <c r="C50" i="1"/>
  <c r="D50" i="1" s="1"/>
  <c r="E50" i="1" s="1"/>
  <c r="F50" i="1" s="1"/>
  <c r="D47" i="1"/>
  <c r="E47" i="1" s="1"/>
  <c r="F47" i="1" s="1"/>
  <c r="D46" i="1"/>
  <c r="E46" i="1" s="1"/>
  <c r="F46" i="1" s="1"/>
  <c r="C45" i="1"/>
  <c r="D45" i="1" s="1"/>
  <c r="E45" i="1" s="1"/>
  <c r="F45" i="1" s="1"/>
  <c r="D42" i="1"/>
  <c r="E42" i="1" s="1"/>
  <c r="F42" i="1" s="1"/>
  <c r="D41" i="1"/>
  <c r="E41" i="1" s="1"/>
  <c r="F41" i="1" s="1"/>
  <c r="C40" i="1"/>
  <c r="D40" i="1" s="1"/>
  <c r="E40" i="1" s="1"/>
  <c r="F40" i="1" s="1"/>
  <c r="C17" i="1"/>
  <c r="D17" i="1" s="1"/>
  <c r="E17" i="1" s="1"/>
  <c r="F17" i="1" s="1"/>
  <c r="C10" i="1"/>
  <c r="D10" i="1" s="1"/>
  <c r="E10" i="1" s="1"/>
  <c r="F10" i="1" s="1"/>
  <c r="D13" i="1"/>
  <c r="E13" i="1" s="1"/>
  <c r="D12" i="1"/>
  <c r="E12" i="1" s="1"/>
  <c r="D8" i="1"/>
  <c r="E8" i="1" s="1"/>
  <c r="D7" i="1"/>
  <c r="E7" i="1" s="1"/>
  <c r="D5" i="1"/>
  <c r="E5" i="1" s="1"/>
  <c r="D4" i="1"/>
  <c r="E4" i="1" s="1"/>
  <c r="C11" i="1"/>
  <c r="D11" i="1" s="1"/>
  <c r="C9" i="1"/>
  <c r="D9" i="1" s="1"/>
  <c r="E9" i="1" s="1"/>
  <c r="C6" i="1"/>
  <c r="D6" i="1" s="1"/>
  <c r="E6" i="1" s="1"/>
  <c r="F6" i="1" s="1"/>
  <c r="F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Yoshio Hada</author>
    <author>b3bee</author>
  </authors>
  <commentList>
    <comment ref="A4" authorId="0" shapeId="0" xr:uid="{28A0F774-509A-41A2-BDF5-A57664A31565}">
      <text>
        <r>
          <rPr>
            <b/>
            <sz val="9"/>
            <color indexed="81"/>
            <rFont val="Segoe UI"/>
            <family val="2"/>
          </rPr>
          <t>Yoshio Hada:</t>
        </r>
        <r>
          <rPr>
            <sz val="9"/>
            <color indexed="81"/>
            <rFont val="Segoe UI"/>
            <family val="2"/>
          </rPr>
          <t xml:space="preserve">
Identificador da empresa. Deve estar previamente cadastrad
o no sistema.</t>
        </r>
      </text>
    </comment>
    <comment ref="B4" authorId="0" shapeId="0" xr:uid="{0B5DD4A5-2CC1-4B82-AFC5-F7392C16023F}">
      <text>
        <r>
          <rPr>
            <b/>
            <sz val="9"/>
            <color indexed="81"/>
            <rFont val="Segoe UI"/>
            <family val="2"/>
          </rPr>
          <t>Yoshio Hada:</t>
        </r>
        <r>
          <rPr>
            <sz val="9"/>
            <color indexed="81"/>
            <rFont val="Segoe UI"/>
            <family val="2"/>
          </rPr>
          <t xml:space="preserve">
Data da geração - apenas documentacional
</t>
        </r>
      </text>
    </comment>
    <comment ref="M4" authorId="1" shapeId="0" xr:uid="{1EBE5DE3-EADD-40CB-9E60-4004FA937226}">
      <text>
        <r>
          <rPr>
            <b/>
            <sz val="9"/>
            <color indexed="81"/>
            <rFont val="Segoe UI"/>
            <family val="2"/>
          </rPr>
          <t>b3bee:</t>
        </r>
        <r>
          <rPr>
            <sz val="9"/>
            <color indexed="81"/>
            <rFont val="Segoe UI"/>
            <family val="2"/>
          </rPr>
          <t xml:space="preserve">
Apenas para DMPL anual</t>
        </r>
      </text>
    </comment>
    <comment ref="A5" authorId="0" shapeId="0" xr:uid="{5C1995F8-F394-49CC-BA71-2530B7E805E6}">
      <text>
        <r>
          <rPr>
            <b/>
            <sz val="9"/>
            <color indexed="81"/>
            <rFont val="Segoe UI"/>
            <family val="2"/>
          </rPr>
          <t>Yoshio Hada:</t>
        </r>
        <r>
          <rPr>
            <sz val="9"/>
            <color indexed="81"/>
            <rFont val="Segoe UI"/>
            <family val="2"/>
          </rPr>
          <t xml:space="preserve">
Nome fantasia da empresa. 
Apenas efeito documentacional para sua utilização.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Yoshio Hada</author>
  </authors>
  <commentList>
    <comment ref="F2" authorId="0" shapeId="0" xr:uid="{1AC778FE-9120-475C-9A18-40E42F2C1004}">
      <text>
        <r>
          <rPr>
            <b/>
            <sz val="9"/>
            <color indexed="81"/>
            <rFont val="Segoe UI"/>
            <family val="2"/>
          </rPr>
          <t>Yoshio Hada:</t>
        </r>
        <r>
          <rPr>
            <sz val="9"/>
            <color indexed="81"/>
            <rFont val="Segoe UI"/>
            <family val="2"/>
          </rPr>
          <t xml:space="preserve">
Acusará PREENCHER no caso da coluna B continuar com o próprio exemplo do BC, base para comparação.
</t>
        </r>
      </text>
    </comment>
    <comment ref="B6" authorId="0" shapeId="0" xr:uid="{999A934D-7998-404B-B478-69CEC33DFA95}">
      <text>
        <r>
          <rPr>
            <b/>
            <sz val="9"/>
            <color indexed="81"/>
            <rFont val="Segoe UI"/>
            <family val="2"/>
          </rPr>
          <t>Yoshio Hada:</t>
        </r>
        <r>
          <rPr>
            <sz val="9"/>
            <color indexed="81"/>
            <rFont val="Segoe UI"/>
            <family val="2"/>
          </rPr>
          <t xml:space="preserve">
Nome da marca, da confederação de cooperativas, do conglomerado financeiro reportado pela instituição financeira ou da instituição individual.
Até 80 caracteres.</t>
        </r>
      </text>
    </comment>
    <comment ref="B9" authorId="0" shapeId="0" xr:uid="{7D2A78BF-73BA-4F45-B72E-E7E97797797F}">
      <text>
        <r>
          <rPr>
            <b/>
            <sz val="9"/>
            <color indexed="81"/>
            <rFont val="Segoe UI"/>
            <family val="2"/>
          </rPr>
          <t>Yoshio Hada:</t>
        </r>
        <r>
          <rPr>
            <sz val="9"/>
            <color indexed="81"/>
            <rFont val="Segoe UI"/>
            <family val="2"/>
          </rPr>
          <t xml:space="preserve">
Nome da instituição financeira.
Até 80 caracteres.</t>
        </r>
      </text>
    </comment>
    <comment ref="B10" authorId="0" shapeId="0" xr:uid="{1C91F183-7134-44E8-AD61-E4810CB52EF0}">
      <text>
        <r>
          <rPr>
            <b/>
            <sz val="9"/>
            <color indexed="81"/>
            <rFont val="Segoe UI"/>
            <family val="2"/>
          </rPr>
          <t>Yoshio Hada:</t>
        </r>
        <r>
          <rPr>
            <sz val="9"/>
            <color indexed="81"/>
            <rFont val="Segoe UI"/>
            <family val="2"/>
          </rPr>
          <t xml:space="preserve">
Número completo do CNPJ da instituição responsável pela dependência - o CNPJ corresponde ao número de inscrição no Cadastro de Pessoa Jurídica.\nDeve-se ter apenas os números do CNPJ, sem máscara.
Exatamente 14 dígitos do CNPJ.
</t>
        </r>
      </text>
    </comment>
    <comment ref="B11" authorId="0" shapeId="0" xr:uid="{8D60E40A-2FD5-475B-9F49-71990187DAEE}">
      <text>
        <r>
          <rPr>
            <b/>
            <sz val="9"/>
            <color indexed="81"/>
            <rFont val="Segoe UI"/>
            <family val="2"/>
          </rPr>
          <t>Yoshio Hada:</t>
        </r>
        <r>
          <rPr>
            <sz val="9"/>
            <color indexed="81"/>
            <rFont val="Segoe UI"/>
            <family val="2"/>
          </rPr>
          <t xml:space="preserve">
URL opcional que retorna uma lista complementar de empresas que compartilham as mesmas dependências, produtos e serviços. p.ex. 'https://example.com/mobile-banking/companiesList'. A url deve retornar um arquivo json simples contendo um array de nomes de empresa e cnpjs, p.ex.[{'companyName':'Cooperativa xyz', 'cnpjNumber': '12345678000199'},{'companyName':'Cooperativa zzz', 'cnpjNumber': '87654321000199'}]
Até 1024 caracteres.</t>
        </r>
      </text>
    </comment>
    <comment ref="B15" authorId="0" shapeId="0" xr:uid="{7706B834-660B-4427-95AD-91CC6487BD19}">
      <text>
        <r>
          <rPr>
            <b/>
            <sz val="9"/>
            <color indexed="81"/>
            <rFont val="Segoe UI"/>
            <family val="2"/>
          </rPr>
          <t>Yoshio Hada:</t>
        </r>
        <r>
          <rPr>
            <sz val="9"/>
            <color indexed="81"/>
            <rFont val="Segoe UI"/>
            <family val="2"/>
          </rPr>
          <t xml:space="preserve">
Tipo da dependência, segundo a regulamentação do Bacen,  na Resolução Nº 4072, de 26 de abril de 2012: Dependência de instituições financeiras e demais instituições, autorizadas a funcionar pelo Banco Central do Brasil, destinada à prática das atividades para as quais a instituição esteja regularmente habilitada. \n* `AGENCIA`: Agência é a dependência destinada ao atendimento aos clientes e ao público em geral no exercício de atividades da instituição, não podendo ser móvel ou transitória; \n* `POSTO_ATENDIMENTO`: Posto de Atendimento é a dependência subordinada a agência ou à sede da instituição financeira, destinada ao atendimento ao público no exercício de uma ou mais de suas atividades, podendo ser fixo ou móvel. Segundo Art.15 da Resolução 4.072/2012, os Postos de Atendimento Bancário (PAB), Postos Avançados de Atendimento (PAA), Postos de Atendimento Transitórios (PAT), Postos de Compra de Ouro (PCO), Postos de Atendimento Cooperativo (PAC), Postos de Atendimento de Microcrédito (PAM), Postos Bancários de Arrecadação e Pagamento (PAP) e os Postos de Câmbio atualmente em funcionamento serão considerados PA. \n* `POSTO_ATENDIMENTO_ELETRONICO`: Posto de Atendimento Eletrônico é a dependência constituída por um ou mais terminais de autoatendimento, subordinada a agência ou à sede da instituição, destinada à prestação de serviços por meio eletrônico, podendo ser fixo ou móvel, permanente ou transitório \n* `UNIDADE_ADMINISTRATIVA_DESMEMBRADA `: Unidade Administrativa Desmembrada (UAD) segundo a Resolução 4072 , BCB, 2012, no Art. 8º \"... é dependência destinada à execução de atividades administrativas da instituição, vedado o atendimento ao público\</t>
        </r>
      </text>
    </comment>
    <comment ref="B16" authorId="0" shapeId="0" xr:uid="{9797B81F-5ED0-4D0E-A373-010D5CA34E8B}">
      <text>
        <r>
          <rPr>
            <b/>
            <sz val="9"/>
            <color indexed="81"/>
            <rFont val="Segoe UI"/>
            <family val="2"/>
          </rPr>
          <t>Yoshio Hada:</t>
        </r>
        <r>
          <rPr>
            <sz val="9"/>
            <color indexed="81"/>
            <rFont val="Segoe UI"/>
            <family val="2"/>
          </rPr>
          <t xml:space="preserve">
Código identificador da dependência.
Até 4 caracteres.</t>
        </r>
      </text>
    </comment>
    <comment ref="B17" authorId="0" shapeId="0" xr:uid="{3A2B79AE-C9DC-4F5F-8F96-DEE8C116F5BE}">
      <text>
        <r>
          <rPr>
            <b/>
            <sz val="9"/>
            <color indexed="81"/>
            <rFont val="Segoe UI"/>
            <family val="2"/>
          </rPr>
          <t>Yoshio Hada:</t>
        </r>
        <r>
          <rPr>
            <sz val="9"/>
            <color indexed="81"/>
            <rFont val="Segoe UI"/>
            <family val="2"/>
          </rPr>
          <t xml:space="preserve">
Dígito verificador do código da dependência.
1 dígito.</t>
        </r>
      </text>
    </comment>
    <comment ref="B18" authorId="0" shapeId="0" xr:uid="{47DAC339-F3BB-4125-A415-DE921DB626B2}">
      <text>
        <r>
          <rPr>
            <b/>
            <sz val="9"/>
            <color indexed="81"/>
            <rFont val="Segoe UI"/>
            <family val="2"/>
          </rPr>
          <t>Yoshio Hada:</t>
        </r>
        <r>
          <rPr>
            <sz val="9"/>
            <color indexed="81"/>
            <rFont val="Segoe UI"/>
            <family val="2"/>
          </rPr>
          <t xml:space="preserve">
Nome da dependência.
Até 100 caracteres.</t>
        </r>
      </text>
    </comment>
    <comment ref="B19" authorId="0" shapeId="0" xr:uid="{E2763361-FB67-4DA2-ACD9-8D607D99AF11}">
      <text>
        <r>
          <rPr>
            <b/>
            <sz val="9"/>
            <color indexed="81"/>
            <rFont val="Segoe UI"/>
            <family val="2"/>
          </rPr>
          <t>Yoshio Hada:</t>
        </r>
        <r>
          <rPr>
            <sz val="9"/>
            <color indexed="81"/>
            <rFont val="Segoe UI"/>
            <family val="2"/>
          </rPr>
          <t xml:space="preserve">
Código da agência vinculada ao Posto de Atendimento - se aplicável.
Até 4 caracteres.</t>
        </r>
      </text>
    </comment>
    <comment ref="B20" authorId="0" shapeId="0" xr:uid="{476A44E5-55E1-47AE-8592-FA41D8F35228}">
      <text>
        <r>
          <rPr>
            <b/>
            <sz val="9"/>
            <color indexed="81"/>
            <rFont val="Segoe UI"/>
            <family val="2"/>
          </rPr>
          <t>Yoshio Hada:</t>
        </r>
        <r>
          <rPr>
            <sz val="9"/>
            <color indexed="81"/>
            <rFont val="Segoe UI"/>
            <family val="2"/>
          </rPr>
          <t xml:space="preserve">
Data de abertura da dependência (uma string com data conforme especificação RFC-3339. p.ex. 2014-03-19).
Até 10 caracteres.
</t>
        </r>
      </text>
    </comment>
    <comment ref="B23" authorId="0" shapeId="0" xr:uid="{CC42A7A3-B610-458F-9DCD-64B3C960DB0D}">
      <text>
        <r>
          <rPr>
            <b/>
            <sz val="9"/>
            <color indexed="81"/>
            <rFont val="Segoe UI"/>
            <family val="2"/>
          </rPr>
          <t>Yoshio Hada:</t>
        </r>
        <r>
          <rPr>
            <sz val="9"/>
            <color indexed="81"/>
            <rFont val="Segoe UI"/>
            <family val="2"/>
          </rPr>
          <t xml:space="preserve">
Deverá trazer toda a informação referente ao endereço da dependência informada: Tipo de logradouro + Nome do logradouro + Número do Logradouro (se não existir usar ' s/n') + complemento (se houver), como, p.ex.: 'R Diamatina, 59, bloco 35, fundos' 'Praça da Boa Vontade s/n'.
Até 150 caracteres.
</t>
        </r>
      </text>
    </comment>
    <comment ref="B24" authorId="0" shapeId="0" xr:uid="{EB6C87C2-7CBF-47C3-AADD-59714D704BA9}">
      <text>
        <r>
          <rPr>
            <b/>
            <sz val="9"/>
            <color indexed="81"/>
            <rFont val="Segoe UI"/>
            <family val="2"/>
          </rPr>
          <t>Yoshio Hada:</t>
        </r>
        <r>
          <rPr>
            <sz val="9"/>
            <color indexed="81"/>
            <rFont val="Segoe UI"/>
            <family val="2"/>
          </rPr>
          <t xml:space="preserve">
Alguns logradouros ainda necessitam ser especificados por meio de complemento.
Até 30 caracteres.</t>
        </r>
      </text>
    </comment>
    <comment ref="B25" authorId="0" shapeId="0" xr:uid="{1AD1405C-8AC3-4148-BB21-2522FAD12D36}">
      <text>
        <r>
          <rPr>
            <b/>
            <sz val="9"/>
            <color indexed="81"/>
            <rFont val="Segoe UI"/>
            <family val="2"/>
          </rPr>
          <t>Yoshio Hada:</t>
        </r>
        <r>
          <rPr>
            <sz val="9"/>
            <color indexed="81"/>
            <rFont val="Segoe UI"/>
            <family val="2"/>
          </rPr>
          <t xml:space="preserve">
Bairro é uma comunidade ou região localizada em uma cidade ou município de acordo com as suas subdivisões geográficas. p.ex: 'Paraíso'.
Até 50 caracteres.</t>
        </r>
      </text>
    </comment>
    <comment ref="B26" authorId="0" shapeId="0" xr:uid="{25C40F64-959C-4E80-9FF6-D614C203D912}">
      <text>
        <r>
          <rPr>
            <b/>
            <sz val="9"/>
            <color indexed="81"/>
            <rFont val="Segoe UI"/>
            <family val="2"/>
          </rPr>
          <t>Yoshio Hada:</t>
        </r>
        <r>
          <rPr>
            <sz val="9"/>
            <color indexed="81"/>
            <rFont val="Segoe UI"/>
            <family val="2"/>
          </rPr>
          <t xml:space="preserve">
Localidade: O nome da localidade corresponde à designação da cidade ou município no qual o endereço está localizado. p.ex. 'São Paulo'.
Até 50 caracteres.</t>
        </r>
      </text>
    </comment>
    <comment ref="B27" authorId="0" shapeId="0" xr:uid="{9695CAF0-01E8-47D2-9205-510381622ECF}">
      <text>
        <r>
          <rPr>
            <b/>
            <sz val="9"/>
            <color indexed="81"/>
            <rFont val="Segoe UI"/>
            <family val="2"/>
          </rPr>
          <t>Yoshio Hada:</t>
        </r>
        <r>
          <rPr>
            <sz val="9"/>
            <color indexed="81"/>
            <rFont val="Segoe UI"/>
            <family val="2"/>
          </rPr>
          <t xml:space="preserve">
Código IBGE do município.
Até 7 caracteres.</t>
        </r>
      </text>
    </comment>
    <comment ref="B28" authorId="0" shapeId="0" xr:uid="{671E858D-227E-4F00-B5ED-94829331F475}">
      <text>
        <r>
          <rPr>
            <b/>
            <sz val="9"/>
            <color indexed="81"/>
            <rFont val="Segoe UI"/>
            <family val="2"/>
          </rPr>
          <t>Yoshio Hada:</t>
        </r>
        <r>
          <rPr>
            <sz val="9"/>
            <color indexed="81"/>
            <rFont val="Segoe UI"/>
            <family val="2"/>
          </rPr>
          <t xml:space="preserve">
Enumeração referente a cada sigla da unidade da federação que identifica o estado ou o distrito federal, no qual o endereço está localizado. p.ex. 'AC'. São consideradas apenas as siglas para os estados brasileiros.
"AC",            "AL",            "AP",            "AM",            "BA",            "CE",
"DF",            "ES",            "GO",            "MA",            "MT",
  "MS",            "MG",            "PA",            "PB",            "PR",
            "PE",            "PI",            "RJ",            "RN",            "RS",
            "RO",            "RR",            "SC",            "SP",            "SE",            "TO"</t>
        </r>
      </text>
    </comment>
    <comment ref="B29" authorId="0" shapeId="0" xr:uid="{51F39CC4-DE3D-4380-AC18-87D49706621E}">
      <text>
        <r>
          <rPr>
            <b/>
            <sz val="9"/>
            <color indexed="81"/>
            <rFont val="Segoe UI"/>
            <family val="2"/>
          </rPr>
          <t>Yoshio Hada:</t>
        </r>
        <r>
          <rPr>
            <sz val="9"/>
            <color indexed="81"/>
            <rFont val="Segoe UI"/>
            <family val="2"/>
          </rPr>
          <t xml:space="preserve">
Código de Endereçamento Postal.
Até 8 caracteres.</t>
        </r>
      </text>
    </comment>
    <comment ref="B30" authorId="0" shapeId="0" xr:uid="{1171D76C-2BAB-4EAC-A75F-E86FBFF11E70}">
      <text>
        <r>
          <rPr>
            <b/>
            <sz val="9"/>
            <color indexed="81"/>
            <rFont val="Segoe UI"/>
            <family val="2"/>
          </rPr>
          <t>Yoshio Hada:</t>
        </r>
        <r>
          <rPr>
            <sz val="9"/>
            <color indexed="81"/>
            <rFont val="Segoe UI"/>
            <family val="2"/>
          </rPr>
          <t xml:space="preserve">
Nome do país.
Até 80 caracteres.</t>
        </r>
      </text>
    </comment>
    <comment ref="B31" authorId="0" shapeId="0" xr:uid="{1F366D81-EF6F-41D9-BD8B-CC16D4D5308B}">
      <text>
        <r>
          <rPr>
            <b/>
            <sz val="9"/>
            <color indexed="81"/>
            <rFont val="Segoe UI"/>
            <family val="2"/>
          </rPr>
          <t>Yoshio Hada:</t>
        </r>
        <r>
          <rPr>
            <sz val="9"/>
            <color indexed="81"/>
            <rFont val="Segoe UI"/>
            <family val="2"/>
          </rPr>
          <t xml:space="preserve">
Código do pais de acordo com o código “alpha3” do ISO-3166.p.ex.'BRA'.</t>
        </r>
      </text>
    </comment>
    <comment ref="B33" authorId="0" shapeId="0" xr:uid="{6BB64E39-4F92-4CAB-8B9B-69ACE6ABBA30}">
      <text>
        <r>
          <rPr>
            <b/>
            <sz val="9"/>
            <color indexed="81"/>
            <rFont val="Segoe UI"/>
            <family val="2"/>
          </rPr>
          <t>Yoshio Hada:</t>
        </r>
        <r>
          <rPr>
            <sz val="9"/>
            <color indexed="81"/>
            <rFont val="Segoe UI"/>
            <family val="2"/>
          </rPr>
          <t xml:space="preserve">
Informação da latitude referente a geolocalização informada.
Até 13 caracteres.</t>
        </r>
      </text>
    </comment>
    <comment ref="B34" authorId="0" shapeId="0" xr:uid="{18872D31-E17E-45C3-AC11-A4EE39EDA2FC}">
      <text>
        <r>
          <rPr>
            <b/>
            <sz val="9"/>
            <color indexed="81"/>
            <rFont val="Segoe UI"/>
            <family val="2"/>
          </rPr>
          <t>Yoshio Hada:</t>
        </r>
        <r>
          <rPr>
            <sz val="9"/>
            <color indexed="81"/>
            <rFont val="Segoe UI"/>
            <family val="2"/>
          </rPr>
          <t xml:space="preserve">
Informação da longitude referente a geolocalização informada.
Até 13 caracteres.</t>
        </r>
      </text>
    </comment>
    <comment ref="B40" authorId="0" shapeId="0" xr:uid="{EB9EEF61-CD42-4962-B734-ADD103FFE033}">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41" authorId="0" shapeId="0" xr:uid="{F2E3F830-61C5-43CA-8255-DDF91CAC778D}">
      <text>
        <r>
          <rPr>
            <b/>
            <sz val="9"/>
            <color indexed="81"/>
            <rFont val="Segoe UI"/>
            <family val="2"/>
          </rPr>
          <t>Yoshio Hada:</t>
        </r>
        <r>
          <rPr>
            <sz val="9"/>
            <color indexed="81"/>
            <rFont val="Segoe UI"/>
            <family val="2"/>
          </rPr>
          <t xml:space="preserve">
Horário de abertura da dependência bancária (UTC). Por exemplo: o horário das 9:00 em Brasília, por estar no GMT -3, ficará representado por “12:00:00Z” em UTC.
Até 13 caracteres.
Idem aos demais itens semelhantes.</t>
        </r>
      </text>
    </comment>
    <comment ref="B42" authorId="0" shapeId="0" xr:uid="{9A55A625-CC33-4208-919B-0CF9CFB0249D}">
      <text>
        <r>
          <rPr>
            <b/>
            <sz val="9"/>
            <color indexed="81"/>
            <rFont val="Segoe UI"/>
            <family val="2"/>
          </rPr>
          <t>Yoshio Hada:</t>
        </r>
        <r>
          <rPr>
            <sz val="9"/>
            <color indexed="81"/>
            <rFont val="Segoe UI"/>
            <family val="2"/>
          </rPr>
          <t xml:space="preserve">
Horário de fechamento da dependência bancária (UTC). Por exemplo: o horário das 16:00 em Brasília, por estar no GMT -3, ficará representado por “19:00:00Z” em UTC.
Idem ao demais itens semelhantes.
Até 13 caracteres.
</t>
        </r>
      </text>
    </comment>
    <comment ref="B45" authorId="0" shapeId="0" xr:uid="{BFA6D24F-0A21-42A4-8DCB-5102464A1C31}">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50" authorId="0" shapeId="0" xr:uid="{1A3AE736-CF17-4086-BE9B-007F455D090C}">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55" authorId="0" shapeId="0" xr:uid="{FB41269C-9985-4BDC-A814-5546336E795A}">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60" authorId="0" shapeId="0" xr:uid="{1595E50F-0B8E-493E-81D7-42EF4AA0DB19}">
      <text>
        <r>
          <rPr>
            <b/>
            <sz val="9"/>
            <color indexed="81"/>
            <rFont val="Segoe UI"/>
            <family val="2"/>
          </rPr>
          <t>Yoshio Hada:</t>
        </r>
        <r>
          <rPr>
            <sz val="9"/>
            <color indexed="81"/>
            <rFont val="Segoe UI"/>
            <family val="2"/>
          </rPr>
          <t xml:space="preserve">
Dia da semana de abertura da dependência bancária.
Idem aos demais itens semelhantes.
"DOMINGO",
                  "SEGUNDA_FEIRA",
                  "TERCA_FEIRA",
                  "QUARTA_FEIRA",
                  "QUINTA_FEIRA",
                  "SEXTA_FEIRA",
                  "SABADO"
</t>
        </r>
      </text>
    </comment>
    <comment ref="B65" authorId="0" shapeId="0" xr:uid="{73387FF5-2585-45AA-8978-94FC94B4AA3A}">
      <text>
        <r>
          <rPr>
            <b/>
            <sz val="9"/>
            <color indexed="81"/>
            <rFont val="Segoe UI"/>
            <family val="2"/>
          </rPr>
          <t>Yoshio Hada:</t>
        </r>
        <r>
          <rPr>
            <sz val="9"/>
            <color indexed="81"/>
            <rFont val="Segoe UI"/>
            <family val="2"/>
          </rPr>
          <t xml:space="preserve">
Em campo texto devem ser registradas todas as Exceções para o não atendimento.
Até 2000 caracteres.</t>
        </r>
      </text>
    </comment>
    <comment ref="B66" authorId="0" shapeId="0" xr:uid="{288EEF11-AE48-4B03-A5AF-DF9D9E4032B4}">
      <text>
        <r>
          <rPr>
            <b/>
            <sz val="9"/>
            <color indexed="81"/>
            <rFont val="Segoe UI"/>
            <family val="2"/>
          </rPr>
          <t>Yoshio Hada:</t>
        </r>
        <r>
          <rPr>
            <sz val="9"/>
            <color indexed="81"/>
            <rFont val="Segoe UI"/>
            <family val="2"/>
          </rPr>
          <t xml:space="preserve">
Indica se a instalação da Dependência tem acesso restrito a clientes.
Booleano: true / false
</t>
        </r>
      </text>
    </comment>
    <comment ref="B68" authorId="0" shapeId="0" xr:uid="{22A98758-519F-4FC4-8597-BBA135D7E19E}">
      <text>
        <r>
          <rPr>
            <b/>
            <sz val="9"/>
            <color indexed="81"/>
            <rFont val="Segoe UI"/>
            <family val="2"/>
          </rPr>
          <t>Yoshio Hada:</t>
        </r>
        <r>
          <rPr>
            <sz val="9"/>
            <color indexed="81"/>
            <rFont val="Segoe UI"/>
            <family val="2"/>
          </rPr>
          <t xml:space="preserve">
Traz a relação de serviços disponbilizados pelo Canal de Atendimento.
Até 20 itens.</t>
        </r>
      </text>
    </comment>
    <comment ref="B70" authorId="0" shapeId="0" xr:uid="{14C5F314-E109-4EF3-8576-D8C046365FBD}">
      <text>
        <r>
          <rPr>
            <b/>
            <sz val="9"/>
            <color indexed="81"/>
            <rFont val="Segoe UI"/>
            <family val="2"/>
          </rPr>
          <t>Yoshio Hada:</t>
        </r>
        <r>
          <rPr>
            <sz val="9"/>
            <color indexed="81"/>
            <rFont val="Segoe UI"/>
            <family val="2"/>
          </rPr>
          <t xml:space="preserve">
Identificação do Tipo de telefone da dependência. p.ex.FIXO, MOVEL.
Idem aos demais itens semelhantes.</t>
        </r>
      </text>
    </comment>
    <comment ref="B71" authorId="0" shapeId="0" xr:uid="{150A3828-D514-4FCF-9B79-AC85F16FE36E}">
      <text>
        <r>
          <rPr>
            <b/>
            <sz val="9"/>
            <color indexed="81"/>
            <rFont val="Segoe UI"/>
            <family val="2"/>
          </rPr>
          <t>Yoshio Hada:</t>
        </r>
        <r>
          <rPr>
            <sz val="9"/>
            <color indexed="81"/>
            <rFont val="Segoe UI"/>
            <family val="2"/>
          </rPr>
          <t xml:space="preserve">
Número de DDI (Discagem Direta Internacional) para  telefone de acesso ao Canal - se houver. p.ex. '55'.
Até 2 dígitos.
Idem aos itens semelhantes.</t>
        </r>
      </text>
    </comment>
    <comment ref="B72" authorId="0" shapeId="0" xr:uid="{BB915520-0436-43D6-84D4-6526580C82A7}">
      <text>
        <r>
          <rPr>
            <b/>
            <sz val="9"/>
            <color indexed="81"/>
            <rFont val="Segoe UI"/>
            <family val="2"/>
          </rPr>
          <t>Yoshio Hada:</t>
        </r>
        <r>
          <rPr>
            <sz val="9"/>
            <color indexed="81"/>
            <rFont val="Segoe UI"/>
            <family val="2"/>
          </rPr>
          <t xml:space="preserve">
Número de DDD (Discagem Direta à Distância) do telefone da dependência - se houver. p.ex. '19'.
Até 2 dígitos.
Idem aos itens semelhantes.</t>
        </r>
      </text>
    </comment>
    <comment ref="B73" authorId="0" shapeId="0" xr:uid="{E5E69667-A85B-40E8-B263-FCE9DC3AD4AD}">
      <text>
        <r>
          <rPr>
            <b/>
            <sz val="9"/>
            <color indexed="81"/>
            <rFont val="Segoe UI"/>
            <family val="2"/>
          </rPr>
          <t>Yoshio Hada:</t>
        </r>
        <r>
          <rPr>
            <sz val="9"/>
            <color indexed="81"/>
            <rFont val="Segoe UI"/>
            <family val="2"/>
          </rPr>
          <t xml:space="preserve">
Número de telefone da dependência - se houver.
Até 11 dígitos.
Idem aos itens semelhantes.</t>
        </r>
      </text>
    </comment>
    <comment ref="B76" authorId="0" shapeId="0" xr:uid="{60A05EC2-5DFF-4E4E-8C70-E37992BDEE84}">
      <text>
        <r>
          <rPr>
            <b/>
            <sz val="9"/>
            <color indexed="81"/>
            <rFont val="Segoe UI"/>
            <family val="2"/>
          </rPr>
          <t>Yoshio Hada:</t>
        </r>
        <r>
          <rPr>
            <sz val="9"/>
            <color indexed="81"/>
            <rFont val="Segoe UI"/>
            <family val="2"/>
          </rPr>
          <t xml:space="preserve">
Identificação do Tipo de telefone da dependência. p.ex.FIXO, MOVEL.
Idem aos demais itens semelhantes.</t>
        </r>
      </text>
    </comment>
    <comment ref="B84" authorId="0" shapeId="0" xr:uid="{C36D377F-3568-45A5-B623-7C2D7AF3230E}">
      <text>
        <r>
          <rPr>
            <b/>
            <sz val="9"/>
            <color indexed="81"/>
            <rFont val="Segoe UI"/>
            <family val="2"/>
          </rPr>
          <t>Yoshio Hada:</t>
        </r>
        <r>
          <rPr>
            <sz val="9"/>
            <color indexed="81"/>
            <rFont val="Segoe UI"/>
            <family val="2"/>
          </rPr>
          <t xml:space="preserve">
Nome dos Serviços efetivamente prestados pelo Canal de Atendimento.</t>
        </r>
      </text>
    </comment>
    <comment ref="B85" authorId="0" shapeId="0" xr:uid="{A71BD25C-DC01-4301-B151-FAE2DDF13851}">
      <text>
        <r>
          <rPr>
            <b/>
            <sz val="9"/>
            <color indexed="81"/>
            <rFont val="Segoe UI"/>
            <family val="2"/>
          </rPr>
          <t>Yoshio Hada:</t>
        </r>
        <r>
          <rPr>
            <sz val="9"/>
            <color indexed="81"/>
            <rFont val="Segoe UI"/>
            <family val="2"/>
          </rPr>
          <t xml:space="preserve">
Código dos Serviços efetivamente prestados pelo Canal de Atendimento</t>
        </r>
      </text>
    </comment>
    <comment ref="B88" authorId="0" shapeId="0" xr:uid="{3C97A643-CD4B-4DC0-857E-D6B4ABC3636B}">
      <text>
        <r>
          <rPr>
            <b/>
            <sz val="9"/>
            <color indexed="81"/>
            <rFont val="Segoe UI"/>
            <family val="2"/>
          </rPr>
          <t>Yoshio Hada:</t>
        </r>
        <r>
          <rPr>
            <sz val="9"/>
            <color indexed="81"/>
            <rFont val="Segoe UI"/>
            <family val="2"/>
          </rPr>
          <t xml:space="preserve">
Nome dos Serviços efetivamente prestados pelo Canal de Atendimento.</t>
        </r>
      </text>
    </comment>
    <comment ref="B89" authorId="0" shapeId="0" xr:uid="{9BF8E482-3E92-454C-96C4-342A48569426}">
      <text>
        <r>
          <rPr>
            <b/>
            <sz val="9"/>
            <color indexed="81"/>
            <rFont val="Segoe UI"/>
            <family val="2"/>
          </rPr>
          <t>Yoshio Hada:</t>
        </r>
        <r>
          <rPr>
            <sz val="9"/>
            <color indexed="81"/>
            <rFont val="Segoe UI"/>
            <family val="2"/>
          </rPr>
          <t xml:space="preserve">
Código dos Serviços efetivamente prestados pelo Canal de Atendimento</t>
        </r>
      </text>
    </comment>
    <comment ref="B90" authorId="0" shapeId="0" xr:uid="{0DE539D2-FE1F-499A-879A-9224AFFE0DD6}">
      <text>
        <r>
          <rPr>
            <b/>
            <sz val="9"/>
            <color indexed="81"/>
            <rFont val="Segoe UI"/>
            <family val="2"/>
          </rPr>
          <t>Yoshio Hada:</t>
        </r>
        <r>
          <rPr>
            <sz val="9"/>
            <color indexed="81"/>
            <rFont val="Segoe UI"/>
            <family val="2"/>
          </rPr>
          <t xml:space="preserve">
Texto livre para complementar informação relativa ao Serviço disponível, quando for selecionada a opção 'OUTROS_PRODUTOS_SERVICOS'
Até 2000 caracteres.
</t>
        </r>
      </text>
    </comment>
    <comment ref="B100" authorId="0" shapeId="0" xr:uid="{4AA1D3DB-B462-4120-A64F-455C2EA1FB42}">
      <text>
        <r>
          <rPr>
            <b/>
            <sz val="9"/>
            <color indexed="81"/>
            <rFont val="Segoe UI"/>
            <family val="2"/>
          </rPr>
          <t>Yoshio Hada:</t>
        </r>
        <r>
          <rPr>
            <sz val="9"/>
            <color indexed="81"/>
            <rFont val="Segoe UI"/>
            <family val="2"/>
          </rPr>
          <t xml:space="preserve">
URL da página atualmente requisitada.</t>
        </r>
      </text>
    </comment>
    <comment ref="B101" authorId="0" shapeId="0" xr:uid="{64A77256-A86F-429E-824F-EF2801E68068}">
      <text>
        <r>
          <rPr>
            <b/>
            <sz val="9"/>
            <color indexed="81"/>
            <rFont val="Segoe UI"/>
            <family val="2"/>
          </rPr>
          <t>Yoshio Hada:</t>
        </r>
        <r>
          <rPr>
            <sz val="9"/>
            <color indexed="81"/>
            <rFont val="Segoe UI"/>
            <family val="2"/>
          </rPr>
          <t xml:space="preserve">
URL da primeira página de registros.</t>
        </r>
      </text>
    </comment>
    <comment ref="B102" authorId="0" shapeId="0" xr:uid="{81E28F3A-3142-489E-8365-258496F9E44B}">
      <text>
        <r>
          <rPr>
            <b/>
            <sz val="9"/>
            <color indexed="81"/>
            <rFont val="Segoe UI"/>
            <family val="2"/>
          </rPr>
          <t>Yoshio Hada:</t>
        </r>
        <r>
          <rPr>
            <sz val="9"/>
            <color indexed="81"/>
            <rFont val="Segoe UI"/>
            <family val="2"/>
          </rPr>
          <t xml:space="preserve">
URL da página anterior de registros.</t>
        </r>
      </text>
    </comment>
    <comment ref="B103" authorId="0" shapeId="0" xr:uid="{10932E95-4FFD-4728-8E10-036CF8712A76}">
      <text>
        <r>
          <rPr>
            <b/>
            <sz val="9"/>
            <color indexed="81"/>
            <rFont val="Segoe UI"/>
            <family val="2"/>
          </rPr>
          <t>Yoshio Hada:</t>
        </r>
        <r>
          <rPr>
            <sz val="9"/>
            <color indexed="81"/>
            <rFont val="Segoe UI"/>
            <family val="2"/>
          </rPr>
          <t xml:space="preserve">
URL da próxima página de registros.</t>
        </r>
      </text>
    </comment>
    <comment ref="B104" authorId="0" shapeId="0" xr:uid="{CEB5D7EA-920B-4763-9211-EE22C8D2B215}">
      <text>
        <r>
          <rPr>
            <b/>
            <sz val="9"/>
            <color indexed="81"/>
            <rFont val="Segoe UI"/>
            <family val="2"/>
          </rPr>
          <t>Yoshio Hada:</t>
        </r>
        <r>
          <rPr>
            <sz val="9"/>
            <color indexed="81"/>
            <rFont val="Segoe UI"/>
            <family val="2"/>
          </rPr>
          <t xml:space="preserve">
URL da última página de registros.</t>
        </r>
      </text>
    </comment>
    <comment ref="B107" authorId="0" shapeId="0" xr:uid="{6095BF0E-6F45-4A4C-B106-482F05BE8284}">
      <text>
        <r>
          <rPr>
            <b/>
            <sz val="9"/>
            <color indexed="81"/>
            <rFont val="Segoe UI"/>
            <family val="2"/>
          </rPr>
          <t>Yoshio Hada:</t>
        </r>
        <r>
          <rPr>
            <sz val="9"/>
            <color indexed="81"/>
            <rFont val="Segoe UI"/>
            <family val="2"/>
          </rPr>
          <t xml:space="preserve">
Total de registros encontrados.
</t>
        </r>
      </text>
    </comment>
    <comment ref="B108" authorId="0" shapeId="0" xr:uid="{E33E2912-752F-4E47-9810-A72695FF2F98}">
      <text>
        <r>
          <rPr>
            <b/>
            <sz val="9"/>
            <color indexed="81"/>
            <rFont val="Segoe UI"/>
            <family val="2"/>
          </rPr>
          <t>Yoshio Hada:</t>
        </r>
        <r>
          <rPr>
            <sz val="9"/>
            <color indexed="81"/>
            <rFont val="Segoe UI"/>
            <family val="2"/>
          </rPr>
          <t xml:space="preserve">
Total de páginas para os registros encontrados</t>
        </r>
      </text>
    </comment>
  </commentList>
</comments>
</file>

<file path=xl/sharedStrings.xml><?xml version="1.0" encoding="utf-8"?>
<sst xmlns="http://schemas.openxmlformats.org/spreadsheetml/2006/main" count="408" uniqueCount="285">
  <si>
    <t xml:space="preserve">        "data":{</t>
  </si>
  <si>
    <t xml:space="preserve">          "brand":{</t>
  </si>
  <si>
    <t xml:space="preserve">            "name":"Organização A",</t>
  </si>
  <si>
    <t xml:space="preserve">            "companies":[</t>
  </si>
  <si>
    <t xml:space="preserve">              {</t>
  </si>
  <si>
    <t xml:space="preserve">                "name":"Empresa A1",</t>
  </si>
  <si>
    <t xml:space="preserve">                "cnpjNumber":"45086338000178",</t>
  </si>
  <si>
    <t xml:space="preserve">                "urlComplementaryList":"https://empresaa1.com/branches-banking",</t>
  </si>
  <si>
    <t xml:space="preserve">                "branches":[</t>
  </si>
  <si>
    <t xml:space="preserve">                  {</t>
  </si>
  <si>
    <t xml:space="preserve">                    "identification":{</t>
  </si>
  <si>
    <t xml:space="preserve">                      "type":"AGENCIA",</t>
  </si>
  <si>
    <t xml:space="preserve">                      "code":"0001",</t>
  </si>
  <si>
    <t xml:space="preserve">                      "checkDigit":"9",</t>
  </si>
  <si>
    <t xml:space="preserve">                      "name":"Marília",</t>
  </si>
  <si>
    <t xml:space="preserve">                      "relatedBranch":"0001",</t>
  </si>
  <si>
    <t xml:space="preserve">                      "openingDate":"2010-01-02"</t>
  </si>
  <si>
    <t xml:space="preserve">                    },</t>
  </si>
  <si>
    <t xml:space="preserve">                    "postalAddress":{</t>
  </si>
  <si>
    <t xml:space="preserve">                      "address":"Av Naburo Ykesaki, 1270",</t>
  </si>
  <si>
    <t xml:space="preserve">                      "additionalInfo":"Loja B",</t>
  </si>
  <si>
    <t xml:space="preserve">                      "districtName":"Centro",</t>
  </si>
  <si>
    <t xml:space="preserve">                      "townName":"Marília",</t>
  </si>
  <si>
    <t xml:space="preserve">                      "ibgeCode":"3550308",</t>
  </si>
  <si>
    <t xml:space="preserve">                      "countrySubDivision":"SP",</t>
  </si>
  <si>
    <t xml:space="preserve">                      "postCode":"17500-001",</t>
  </si>
  <si>
    <t xml:space="preserve">                      "country":"Brasil",</t>
  </si>
  <si>
    <t xml:space="preserve">                      "countryCode":"BRA",</t>
  </si>
  <si>
    <t xml:space="preserve">                      "geographicCoordinates":{</t>
  </si>
  <si>
    <t xml:space="preserve">                        "latitude":"-90.8365180",</t>
  </si>
  <si>
    <t xml:space="preserve">                        "longitude":"-180.836519"</t>
  </si>
  <si>
    <t xml:space="preserve">                      }</t>
  </si>
  <si>
    <t xml:space="preserve">                    "availability":{</t>
  </si>
  <si>
    <t xml:space="preserve">                      "standards":[</t>
  </si>
  <si>
    <t xml:space="preserve">                        {</t>
  </si>
  <si>
    <t xml:space="preserve">                          "weekday":"SEGUNDA_FEIRA",</t>
  </si>
  <si>
    <t xml:space="preserve">                        },</t>
  </si>
  <si>
    <t xml:space="preserve">                          "weekday":"TERCA_FEIRA",</t>
  </si>
  <si>
    <t xml:space="preserve">                          "weekday":"QUARTA_FEIRA",</t>
  </si>
  <si>
    <t xml:space="preserve">                          "weekday":"QUINTA_FEIRA",</t>
  </si>
  <si>
    <t xml:space="preserve">                          "weekday":"SEXTA_FEIRA",</t>
  </si>
  <si>
    <t xml:space="preserve">                        }</t>
  </si>
  <si>
    <t xml:space="preserve">                      ],</t>
  </si>
  <si>
    <t xml:space="preserve">                      "exception":"Exceto feriados municipais, estaduais e nacionais",</t>
  </si>
  <si>
    <t xml:space="preserve">                      "isPublicAccessAllowed":true</t>
  </si>
  <si>
    <t xml:space="preserve">                    "phones":[</t>
  </si>
  <si>
    <t xml:space="preserve">                      {</t>
  </si>
  <si>
    <t xml:space="preserve">                        "type":"FIXO",</t>
  </si>
  <si>
    <t xml:space="preserve">                        "countryCallingCode":"55",</t>
  </si>
  <si>
    <t xml:space="preserve">                        "areaCode":"14",</t>
  </si>
  <si>
    <t xml:space="preserve">                        "number":"35721199"</t>
  </si>
  <si>
    <t xml:space="preserve">                      },</t>
  </si>
  <si>
    <t xml:space="preserve">                        "type":"MOVEL",</t>
  </si>
  <si>
    <t xml:space="preserve">                        "number":"997865532"</t>
  </si>
  <si>
    <t xml:space="preserve">                    ],</t>
  </si>
  <si>
    <t xml:space="preserve">                    "services":[</t>
  </si>
  <si>
    <t xml:space="preserve">                        "name":"RECEBIMENTOS_PAGAMENTOS_QUALQUER_NATUREZA",</t>
  </si>
  <si>
    <t xml:space="preserve">                        "code":"RECEBE_PAGA_QUALQUER_NATUREZA"</t>
  </si>
  <si>
    <t xml:space="preserve">                        "name":"OUTROS_PRODUTOS_SERVICOS",</t>
  </si>
  <si>
    <t xml:space="preserve">                        "code":"OUTROS_PRODUTOS_SERVICOS",</t>
  </si>
  <si>
    <t xml:space="preserve">                        "additionalInfo":"Renegociação"</t>
  </si>
  <si>
    <t xml:space="preserve">                    ]</t>
  </si>
  <si>
    <t xml:space="preserve">                  }</t>
  </si>
  <si>
    <t xml:space="preserve">                ]</t>
  </si>
  <si>
    <t xml:space="preserve">              }</t>
  </si>
  <si>
    <t xml:space="preserve">            ]</t>
  </si>
  <si>
    <t xml:space="preserve">          }</t>
  </si>
  <si>
    <t xml:space="preserve">        },</t>
  </si>
  <si>
    <t>Organização A</t>
  </si>
  <si>
    <t>Empresa A1</t>
  </si>
  <si>
    <t>45086338000178</t>
  </si>
  <si>
    <t>https://empresaa1.com/branches-banking</t>
  </si>
  <si>
    <t>AGENCIA</t>
  </si>
  <si>
    <t>0001</t>
  </si>
  <si>
    <t>9</t>
  </si>
  <si>
    <t>Marília</t>
  </si>
  <si>
    <t>2010-01-02</t>
  </si>
  <si>
    <t>Av Naburo Ykesaki, 1270</t>
  </si>
  <si>
    <t>Loja B</t>
  </si>
  <si>
    <t>Centro</t>
  </si>
  <si>
    <t>3550308</t>
  </si>
  <si>
    <t>SP</t>
  </si>
  <si>
    <t>17500-001</t>
  </si>
  <si>
    <t>Brasil</t>
  </si>
  <si>
    <t>BRA</t>
  </si>
  <si>
    <t>-90.8365180</t>
  </si>
  <si>
    <t>-180.836519</t>
  </si>
  <si>
    <t>SEGUNDA_FEIRA</t>
  </si>
  <si>
    <t>Exceto feriados municipais, estaduais e nacionais</t>
  </si>
  <si>
    <t>FIXO</t>
  </si>
  <si>
    <t>55</t>
  </si>
  <si>
    <t>14</t>
  </si>
  <si>
    <t>35721199</t>
  </si>
  <si>
    <t>MOVEL</t>
  </si>
  <si>
    <t>997865532</t>
  </si>
  <si>
    <t>RECEBIMENTOS_PAGAMENTOS_QUALQUER_NATUREZA</t>
  </si>
  <si>
    <t>RECEBE_PAGA_QUALQUER_NATUREZA</t>
  </si>
  <si>
    <t>OUTROS_PRODUTOS_SERVICOS</t>
  </si>
  <si>
    <t>Renegociação</t>
  </si>
  <si>
    <t>TERCA_FEIRA</t>
  </si>
  <si>
    <t>QUARTA_FEIRA</t>
  </si>
  <si>
    <t>QUINTA_FEIRA</t>
  </si>
  <si>
    <t>SEXTA_FEIRA</t>
  </si>
  <si>
    <t xml:space="preserve">        #data#:{</t>
  </si>
  <si>
    <t xml:space="preserve">          #brand#:{</t>
  </si>
  <si>
    <t xml:space="preserve">            #companies#:[</t>
  </si>
  <si>
    <t xml:space="preserve">                #branches#:[</t>
  </si>
  <si>
    <t xml:space="preserve">                    #identification#:{</t>
  </si>
  <si>
    <t xml:space="preserve">                    #postalAddress#:{</t>
  </si>
  <si>
    <t xml:space="preserve">                      #geographicCoordinates#:{</t>
  </si>
  <si>
    <t xml:space="preserve">                    #availability#:{</t>
  </si>
  <si>
    <t xml:space="preserve">                      #standards#:[</t>
  </si>
  <si>
    <t xml:space="preserve">                    #phones#:[</t>
  </si>
  <si>
    <t xml:space="preserve">                    #services#:[</t>
  </si>
  <si>
    <t>Layout</t>
  </si>
  <si>
    <t>Versão</t>
  </si>
  <si>
    <t>Empresa</t>
  </si>
  <si>
    <t>Observações</t>
  </si>
  <si>
    <t>1-Quanto às cores das células</t>
  </si>
  <si>
    <t>Células pretas: fixo, não alterar conteúdo. Não necessitam ser mantidas nessa cor, apenas para efeito didático.</t>
  </si>
  <si>
    <t>Células amarelas: para preenchimento de códigos e valores. Não necessitam ser mantidas nessa cor, apenas para efeito didático.</t>
  </si>
  <si>
    <t>99-Versões</t>
  </si>
  <si>
    <t>Publicação</t>
  </si>
  <si>
    <t>Histórico</t>
  </si>
  <si>
    <t>ALFA</t>
  </si>
  <si>
    <t>1</t>
  </si>
  <si>
    <t>Células verdes: copiar e colar no arquivo JSON final</t>
  </si>
  <si>
    <t>Células cinzas: apenas para conferência das fórmulas utilizando mesmos dados do próprio exemplo do BC</t>
  </si>
  <si>
    <t>Em desenvolvimento</t>
  </si>
  <si>
    <t>Nome da empresa</t>
  </si>
  <si>
    <t>1 empresa e 
1 matriz</t>
  </si>
  <si>
    <t>CNPJ da empresa</t>
  </si>
  <si>
    <t>Site da empresa</t>
  </si>
  <si>
    <t>Cidade</t>
  </si>
  <si>
    <t>Dados da unidade</t>
  </si>
  <si>
    <t>Tipo</t>
  </si>
  <si>
    <t>Código</t>
  </si>
  <si>
    <t>DV do código</t>
  </si>
  <si>
    <t>Data de abertura</t>
  </si>
  <si>
    <t>Endereço</t>
  </si>
  <si>
    <t>Logradouro</t>
  </si>
  <si>
    <t>Complemento</t>
  </si>
  <si>
    <t>Bairro</t>
  </si>
  <si>
    <t>CEP</t>
  </si>
  <si>
    <t>Estado</t>
  </si>
  <si>
    <t>Código IBGE da cidade</t>
  </si>
  <si>
    <t>País</t>
  </si>
  <si>
    <t>Código do país</t>
  </si>
  <si>
    <t>Latitude</t>
  </si>
  <si>
    <t>Longitude</t>
  </si>
  <si>
    <t>Disponibilidade</t>
  </si>
  <si>
    <t>Padrão</t>
  </si>
  <si>
    <t>Dia da semana</t>
  </si>
  <si>
    <t>Horário de abertura</t>
  </si>
  <si>
    <t>Horário de fechamento</t>
  </si>
  <si>
    <t>Descrição das exceções</t>
  </si>
  <si>
    <t>Acesso ao público (true/false)</t>
  </si>
  <si>
    <t>true</t>
  </si>
  <si>
    <t>Telefones</t>
  </si>
  <si>
    <t>Código país</t>
  </si>
  <si>
    <t>DDD</t>
  </si>
  <si>
    <t>Número</t>
  </si>
  <si>
    <t>Serviços prestados</t>
  </si>
  <si>
    <t>Nome</t>
  </si>
  <si>
    <t>Informações adicionais</t>
  </si>
  <si>
    <t>JSON Calculado</t>
  </si>
  <si>
    <t>Exemplo do BC (apenas para conferência inicial)</t>
  </si>
  <si>
    <t>Montagem do arquivo JSON para 1 empresa e 1 matriz</t>
  </si>
  <si>
    <t>Copiar da coluna D ou digitar para ajuste extra</t>
  </si>
  <si>
    <r>
      <rPr>
        <sz val="11"/>
        <color rgb="FF00B050"/>
        <rFont val="Arial"/>
        <family val="2"/>
      </rPr>
      <t>B3Bee</t>
    </r>
    <r>
      <rPr>
        <sz val="11"/>
        <color theme="0"/>
        <rFont val="Arial"/>
        <family val="2"/>
      </rPr>
      <t xml:space="preserve"> </t>
    </r>
    <r>
      <rPr>
        <sz val="11"/>
        <color rgb="FFFFFF00"/>
        <rFont val="Arial"/>
        <family val="2"/>
      </rPr>
      <t>Sistemas</t>
    </r>
    <r>
      <rPr>
        <sz val="11"/>
        <color theme="0"/>
        <rFont val="Arial"/>
        <family val="2"/>
      </rPr>
      <t xml:space="preserve"> - </t>
    </r>
    <r>
      <rPr>
        <sz val="11"/>
        <color rgb="FF00B050"/>
        <rFont val="Arial"/>
        <family val="2"/>
      </rPr>
      <t>2021</t>
    </r>
  </si>
  <si>
    <t>{</t>
  </si>
  <si>
    <t>},</t>
  </si>
  <si>
    <t>}</t>
  </si>
  <si>
    <t>https://api.banco.com.br/open-banking/channels/v1/branches</t>
  </si>
  <si>
    <t>null</t>
  </si>
  <si>
    <t>Link</t>
  </si>
  <si>
    <t>Primeira página</t>
  </si>
  <si>
    <t>Anterior</t>
  </si>
  <si>
    <t>Posterior</t>
  </si>
  <si>
    <t>Última página</t>
  </si>
  <si>
    <t>Total registros</t>
  </si>
  <si>
    <t>Total páginas</t>
  </si>
  <si>
    <t>Data</t>
  </si>
  <si>
    <t>Observações- uso livre e meramente documentacional</t>
  </si>
  <si>
    <t>Dados Abertos - Canais de Atendimento</t>
  </si>
  <si>
    <t>BETA</t>
  </si>
  <si>
    <t>Criação inicial conforme IN 62</t>
  </si>
  <si>
    <t>Importação padrão - Esquema BC v.1.0.1</t>
  </si>
  <si>
    <t xml:space="preserve">                          "openingTime":"13:00:57Z",</t>
  </si>
  <si>
    <t xml:space="preserve">                          "closingTime":"19:00:57Z"</t>
  </si>
  <si>
    <t xml:space="preserve">        }</t>
  </si>
  <si>
    <t>"links":{</t>
  </si>
  <si>
    <t xml:space="preserve">          "self":"https://api.banco.com.br/open-banking/channels/v1/branches",</t>
  </si>
  <si>
    <t xml:space="preserve">          "first":"https://api.banco.com.br/open-banking/channels/v1/branches",</t>
  </si>
  <si>
    <t xml:space="preserve">          "prev":"null",</t>
  </si>
  <si>
    <t xml:space="preserve">          "next":"null",</t>
  </si>
  <si>
    <t xml:space="preserve">          "last":"https://api.banco.com.br/open-banking/channels/v1/branches"</t>
  </si>
  <si>
    <t xml:space="preserve">        "meta":{</t>
  </si>
  <si>
    <t xml:space="preserve">          "totalRecords":1,</t>
  </si>
  <si>
    <t xml:space="preserve">          "totalPages":1</t>
  </si>
  <si>
    <t xml:space="preserve">        #meta#:{</t>
  </si>
  <si>
    <t>13:00:57Z</t>
  </si>
  <si>
    <t>19:00:57Z</t>
  </si>
  <si>
    <t>Lista de todas as instituições da marca, conglomerado financeiro ou confederação.</t>
  </si>
  <si>
    <t>Lista de Dependências de uma Instituição.</t>
  </si>
  <si>
    <t>Dependência de instituições financeiras e demais instituições, autorizadas a funcionar pelo Banco Central do Brasil, destinada à prática das atividades para as quais a instituição esteja regularmente habilitada.</t>
  </si>
  <si>
    <t>Lista de telefones da Dependência</t>
  </si>
  <si>
    <t>Lista disponibilidade padrão da dependência por dias da semana.</t>
  </si>
  <si>
    <t>Agência do PA</t>
  </si>
  <si>
    <t>Informação referente a geolocalização informada.</t>
  </si>
  <si>
    <t>RECLAMACOES</t>
  </si>
  <si>
    <t>ABRE_CONTA_DEPOSITO_OU_PRE_PAGA</t>
  </si>
  <si>
    <t>SAQUE_MOEDA_ESPECIE</t>
  </si>
  <si>
    <t>TRANSFERENCIAS_ELETRONICAS_MOVIMENTA_CONTAS_DEPOSITOS_OU_PAGTO_TITULARES_CLIENTES</t>
  </si>
  <si>
    <t>CONSULTA_SALDOS_EXTRATOS_CONTAS_DEPOSITOS_PAGTOS</t>
  </si>
  <si>
    <t>APLICA_RESGATA_INVESTIMENTOS</t>
  </si>
  <si>
    <t>EXECUCAO_ATIVA_PASSIVA_ORDENS_PAGTO</t>
  </si>
  <si>
    <t>DEPOSITO_MOEDA_ESPECIE_CHEQUE</t>
  </si>
  <si>
    <t>OPERA_CREDITO_OUTROS_SERVICOS_ACOMPANHA_OPERACAO</t>
  </si>
  <si>
    <t>CARTAO_CREDITO</t>
  </si>
  <si>
    <t>SEGUROS</t>
  </si>
  <si>
    <t>OPERA_ARRENDAMENTO_MERCANTIL</t>
  </si>
  <si>
    <t>ABERTURA_CONTA_PAGAMENTO_POS_PAGA</t>
  </si>
  <si>
    <t>COMPRA_VENDA_MOEDA_ESTRANGEIRA_ESPECIE</t>
  </si>
  <si>
    <t>COMPRA_VENDA_CHEQUE_CHEQUE_VIAGEM_CARGA_MOEDA_ESTRANGEIRA_CARTAO_PRE_PAGO</t>
  </si>
  <si>
    <t>COMPRA_VENDA_OURO</t>
  </si>
  <si>
    <t>CANCELAMENTO</t>
  </si>
  <si>
    <t>INFORMACOES</t>
  </si>
  <si>
    <t>BranchService\name</t>
  </si>
  <si>
    <t>BranchService\code</t>
  </si>
  <si>
    <t>weekday</t>
  </si>
  <si>
    <t>Phone\type</t>
  </si>
  <si>
    <t>BranchIdentification\type</t>
  </si>
  <si>
    <t>countrySubDivision\type</t>
  </si>
  <si>
    <t>UNIDADE_ADMINISTRATIVA_DESMEMBRADA</t>
  </si>
  <si>
    <t>TO</t>
  </si>
  <si>
    <t>DOMINGO</t>
  </si>
  <si>
    <t>AC</t>
  </si>
  <si>
    <t>POSTO_ATENDIMENTO</t>
  </si>
  <si>
    <t>AL</t>
  </si>
  <si>
    <t>POSTO_ATENDIMENTO_ELETRONICO</t>
  </si>
  <si>
    <t>AP</t>
  </si>
  <si>
    <t>AM</t>
  </si>
  <si>
    <t>BA</t>
  </si>
  <si>
    <t>CE</t>
  </si>
  <si>
    <t>DF</t>
  </si>
  <si>
    <t>ES</t>
  </si>
  <si>
    <t>GO</t>
  </si>
  <si>
    <t>MA</t>
  </si>
  <si>
    <t>MT</t>
  </si>
  <si>
    <t>MS</t>
  </si>
  <si>
    <t>MG</t>
  </si>
  <si>
    <t>PA</t>
  </si>
  <si>
    <t>PB</t>
  </si>
  <si>
    <t>PR</t>
  </si>
  <si>
    <t>PE</t>
  </si>
  <si>
    <t>PI</t>
  </si>
  <si>
    <t>RJ</t>
  </si>
  <si>
    <t>RN</t>
  </si>
  <si>
    <t>RS</t>
  </si>
  <si>
    <t>RO</t>
  </si>
  <si>
    <t>RR</t>
  </si>
  <si>
    <t>SC</t>
  </si>
  <si>
    <t>SE</t>
  </si>
  <si>
    <t>SABADO</t>
  </si>
  <si>
    <t>ABERTURA_CONTAS_DEPOSITOS_OU_PAGAMENTO_PRE_PAGA</t>
  </si>
  <si>
    <t>SAQUE_MOEDA_EM_ESPECIE</t>
  </si>
  <si>
    <t>TRANSFERENCIAS_ELETRONICAS_VISANDO_MOVIMENTACAO_CONTAS_DEPOSITOS_OU_PAGAMENTO_TITULARIDADE_CLIENTES</t>
  </si>
  <si>
    <t>CONSULTA_SALDOS_EXTRATOS_CONTAS_DEPOSITOS_CONTAS_PAGAMENTOS</t>
  </si>
  <si>
    <t>APLICACOES_RESGATES_INVESTIMENTOS</t>
  </si>
  <si>
    <t>EXECUCAO_ATIVA_PASSIVA_ORDENS_PAGAMENTO_SOLICITACAO_CLIENTES_USUARIOS</t>
  </si>
  <si>
    <t>DEPOSITOS_MOEDA_ESPECIE_CHEQUE</t>
  </si>
  <si>
    <t>OPERACOES_CREDITO_BEM_COMO_OUTROS_SERVICOS_PRESTADOS_ACOMPANHAMENTO_OPERACAO</t>
  </si>
  <si>
    <t>OPERACOES_ARRENDAMENTO_MERCANTIL</t>
  </si>
  <si>
    <t>COMPRA_VENDA_CHEQUE_CHEQUE_VIAGEM_BEM_COMO_CARGA_MOEDA_ESTRANGEIRA_CARTAO_PRE_PAGO</t>
  </si>
  <si>
    <t>Atualizado com a publicação do comunicado 36.713 de 1/2/2021: domínios em listas e anotações, alerta de preenchimento ou igual ao exemplo</t>
  </si>
  <si>
    <t>v.1.BETA</t>
  </si>
  <si>
    <t>Alertas</t>
  </si>
  <si>
    <t>Nome do grupo</t>
  </si>
  <si>
    <t>Descrição BC e preenchimento</t>
  </si>
  <si>
    <t>Banco B3Bee</t>
  </si>
  <si>
    <t>333</t>
  </si>
  <si>
    <t>Agora com descrições e listas de preenchimento na planilha</t>
  </si>
  <si>
    <t>1.0.1</t>
  </si>
  <si>
    <t>Planilha com ocorrências fixas, reproduzindo exemplo didático do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</si>
</sst>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FF0000"/>
      <name val="Calibri"/>
      <family val="2"/>
      <scheme val="minor"/>
    </font>
    <font>
      <sz val="10"/>
      <color rgb="FF000000"/>
      <name val="Arial Unicode MS"/>
      <family val="2"/>
    </font>
    <font>
      <b/>
      <sz val="11"/>
      <color theme="0"/>
      <name val="Calibri"/>
      <family val="2"/>
      <scheme val="minor"/>
    </font>
    <font>
      <sz val="11"/>
      <color theme="0"/>
      <name val="Calibri"/>
      <family val="2"/>
      <scheme val="minor"/>
    </font>
    <font>
      <b/>
      <sz val="14"/>
      <color theme="0"/>
      <name val="Arial"/>
      <family val="2"/>
    </font>
    <font>
      <b/>
      <sz val="10"/>
      <color theme="0"/>
      <name val="Arial"/>
      <family val="2"/>
    </font>
    <font>
      <sz val="10"/>
      <color theme="0"/>
      <name val="Arial"/>
      <family val="2"/>
    </font>
    <font>
      <sz val="10"/>
      <color rgb="FF000000"/>
      <name val="Arial"/>
      <family val="2"/>
    </font>
    <font>
      <b/>
      <sz val="10"/>
      <color rgb="FFFFFF00"/>
      <name val="Arial"/>
      <family val="2"/>
    </font>
    <font>
      <sz val="11"/>
      <color theme="0"/>
      <name val="Arial"/>
      <family val="2"/>
    </font>
    <font>
      <sz val="11"/>
      <color rgb="FF000000"/>
      <name val="Arial"/>
      <family val="2"/>
    </font>
    <font>
      <sz val="11"/>
      <name val="Arial"/>
      <family val="2"/>
    </font>
    <font>
      <b/>
      <sz val="11"/>
      <color theme="0"/>
      <name val="Arial"/>
      <family val="2"/>
    </font>
    <font>
      <sz val="11"/>
      <color rgb="FF00B050"/>
      <name val="Arial"/>
      <family val="2"/>
    </font>
    <font>
      <sz val="11"/>
      <color rgb="FFFFFF00"/>
      <name val="Arial"/>
      <family val="2"/>
    </font>
    <font>
      <b/>
      <sz val="11"/>
      <color rgb="FF000000"/>
      <name val="Arial"/>
      <family val="2"/>
    </font>
    <font>
      <b/>
      <sz val="10"/>
      <color rgb="FF000000"/>
      <name val="Arial"/>
      <family val="2"/>
    </font>
    <font>
      <b/>
      <sz val="9"/>
      <color indexed="81"/>
      <name val="Segoe UI"/>
      <family val="2"/>
    </font>
    <font>
      <sz val="9"/>
      <color indexed="81"/>
      <name val="Segoe UI"/>
      <family val="2"/>
    </font>
    <font>
      <b/>
      <sz val="10"/>
      <color theme="0"/>
      <name val="Arial Unicode MS"/>
      <family val="2"/>
    </font>
    <font>
      <b/>
      <sz val="11"/>
      <color rgb="FFFFFF00"/>
      <name val="Calibri"/>
      <family val="2"/>
      <scheme val="minor"/>
    </font>
    <font>
      <b/>
      <sz val="11"/>
      <color rgb="FFFF0000"/>
      <name val="Arial"/>
      <family val="2"/>
    </font>
    <font>
      <b/>
      <sz val="14"/>
      <color theme="0"/>
      <name val="Calibri"/>
      <family val="2"/>
      <scheme val="minor"/>
    </font>
    <font>
      <sz val="11"/>
      <name val="Calibri"/>
      <family val="2"/>
      <scheme val="minor"/>
    </font>
    <font>
      <sz val="10"/>
      <color theme="0"/>
      <name val="Arial Unicode MS"/>
      <family val="2"/>
    </font>
    <font>
      <b/>
      <sz val="10"/>
      <name val="Arial Unicode MS"/>
      <family val="2"/>
    </font>
    <font>
      <sz val="10"/>
      <name val="Arial Unicode MS"/>
      <family val="2"/>
    </font>
    <font>
      <sz val="9"/>
      <color theme="0"/>
      <name val="Arial Unicode MS"/>
      <family val="2"/>
    </font>
    <font>
      <b/>
      <sz val="9"/>
      <color theme="0"/>
      <name val="Arial Unicode MS"/>
      <family val="2"/>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80">
    <xf numFmtId="0" fontId="0" fillId="0" borderId="0" xfId="0"/>
    <xf numFmtId="0" fontId="2" fillId="0" borderId="0" xfId="0" applyFont="1" applyAlignment="1">
      <alignment vertical="center"/>
    </xf>
    <xf numFmtId="0" fontId="6" fillId="2" borderId="0" xfId="0" applyFont="1" applyFill="1" applyAlignment="1">
      <alignment horizontal="left"/>
    </xf>
    <xf numFmtId="22" fontId="7" fillId="2" borderId="0" xfId="0" applyNumberFormat="1" applyFont="1" applyFill="1" applyAlignment="1">
      <alignment horizontal="left" vertical="top" wrapText="1"/>
    </xf>
    <xf numFmtId="0" fontId="8" fillId="2" borderId="0" xfId="0" applyFont="1" applyFill="1" applyAlignment="1">
      <alignment horizontal="left" vertical="top"/>
    </xf>
    <xf numFmtId="0" fontId="8" fillId="0" borderId="0" xfId="0" applyFont="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top"/>
    </xf>
    <xf numFmtId="49" fontId="10" fillId="2" borderId="0" xfId="0" applyNumberFormat="1" applyFont="1" applyFill="1" applyAlignment="1">
      <alignment horizontal="left" vertical="top"/>
    </xf>
    <xf numFmtId="0" fontId="11" fillId="2" borderId="0" xfId="0" applyFont="1" applyFill="1" applyAlignment="1">
      <alignment horizontal="left" vertical="top"/>
    </xf>
    <xf numFmtId="0" fontId="11" fillId="0" borderId="0" xfId="0" applyFont="1" applyAlignment="1">
      <alignment horizontal="left" vertical="top"/>
    </xf>
    <xf numFmtId="49" fontId="12" fillId="3" borderId="0" xfId="0" applyNumberFormat="1" applyFont="1" applyFill="1" applyAlignment="1" applyProtection="1">
      <alignment horizontal="left" vertical="center"/>
      <protection locked="0"/>
    </xf>
    <xf numFmtId="49" fontId="10" fillId="2" borderId="1" xfId="0" applyNumberFormat="1" applyFont="1" applyFill="1" applyBorder="1" applyAlignment="1">
      <alignment horizontal="left" vertical="center"/>
    </xf>
    <xf numFmtId="0" fontId="10" fillId="2" borderId="1" xfId="0" applyFont="1" applyFill="1" applyBorder="1" applyAlignment="1">
      <alignment horizontal="left" vertical="center"/>
    </xf>
    <xf numFmtId="49" fontId="10" fillId="2" borderId="1" xfId="0" applyNumberFormat="1" applyFont="1" applyFill="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0"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2" fillId="2" borderId="0" xfId="0" applyFont="1" applyFill="1" applyAlignment="1">
      <alignment horizontal="left" vertical="top"/>
    </xf>
    <xf numFmtId="0" fontId="16" fillId="0" borderId="0" xfId="0" applyFont="1" applyAlignment="1">
      <alignment horizontal="left" vertical="top"/>
    </xf>
    <xf numFmtId="0" fontId="11" fillId="3" borderId="0" xfId="0" applyFont="1" applyFill="1" applyAlignment="1">
      <alignment horizontal="left" vertical="top"/>
    </xf>
    <xf numFmtId="0" fontId="11" fillId="4" borderId="0" xfId="0" applyFont="1" applyFill="1" applyAlignment="1">
      <alignment horizontal="left" vertical="top"/>
    </xf>
    <xf numFmtId="0" fontId="11" fillId="5" borderId="0" xfId="0" applyFont="1" applyFill="1" applyAlignment="1">
      <alignment horizontal="left" vertical="top"/>
    </xf>
    <xf numFmtId="0" fontId="11" fillId="0" borderId="0" xfId="0" applyFont="1" applyAlignment="1">
      <alignment horizontal="left"/>
    </xf>
    <xf numFmtId="0" fontId="11" fillId="0" borderId="0" xfId="0" applyFont="1" applyAlignment="1">
      <alignment horizontal="left" wrapText="1"/>
    </xf>
    <xf numFmtId="0" fontId="17" fillId="0" borderId="0" xfId="0" applyFont="1" applyAlignment="1">
      <alignment horizontal="left" vertical="top"/>
    </xf>
    <xf numFmtId="14" fontId="8" fillId="3" borderId="0" xfId="0" applyNumberFormat="1" applyFont="1" applyFill="1" applyAlignment="1">
      <alignment horizontal="left" vertical="top"/>
    </xf>
    <xf numFmtId="0" fontId="6" fillId="2" borderId="0" xfId="0" applyFont="1" applyFill="1" applyAlignment="1">
      <alignment horizontal="left" wrapText="1"/>
    </xf>
    <xf numFmtId="0" fontId="3" fillId="2" borderId="0" xfId="0" applyFont="1" applyFill="1"/>
    <xf numFmtId="49" fontId="3" fillId="2" borderId="0" xfId="0" applyNumberFormat="1" applyFont="1" applyFill="1"/>
    <xf numFmtId="0" fontId="3" fillId="0" borderId="0" xfId="0" applyFont="1" applyFill="1"/>
    <xf numFmtId="49" fontId="3" fillId="2" borderId="0" xfId="0" applyNumberFormat="1" applyFont="1" applyFill="1" applyAlignment="1">
      <alignment wrapText="1"/>
    </xf>
    <xf numFmtId="0" fontId="4" fillId="2" borderId="0" xfId="0" applyFont="1" applyFill="1" applyAlignment="1">
      <alignment wrapText="1"/>
    </xf>
    <xf numFmtId="49" fontId="0" fillId="2" borderId="0" xfId="0" applyNumberFormat="1" applyFill="1" applyAlignment="1">
      <alignment wrapText="1"/>
    </xf>
    <xf numFmtId="49" fontId="0" fillId="0" borderId="0" xfId="0" applyNumberFormat="1" applyAlignment="1">
      <alignment wrapText="1"/>
    </xf>
    <xf numFmtId="0" fontId="21" fillId="2" borderId="0" xfId="0" applyFont="1" applyFill="1" applyAlignment="1">
      <alignment wrapText="1"/>
    </xf>
    <xf numFmtId="0" fontId="1" fillId="0" borderId="0" xfId="0" applyFont="1" applyAlignment="1">
      <alignment wrapText="1"/>
    </xf>
    <xf numFmtId="0" fontId="4" fillId="2" borderId="0" xfId="0" applyFont="1" applyFill="1" applyProtection="1">
      <protection locked="0"/>
    </xf>
    <xf numFmtId="0" fontId="3" fillId="2" borderId="0" xfId="0" applyFont="1" applyFill="1" applyAlignment="1">
      <alignment wrapText="1"/>
    </xf>
    <xf numFmtId="0" fontId="4" fillId="0" borderId="0" xfId="0" applyFont="1" applyFill="1" applyAlignment="1">
      <alignment wrapText="1"/>
    </xf>
    <xf numFmtId="0" fontId="24" fillId="0" borderId="0" xfId="0" applyFont="1"/>
    <xf numFmtId="0" fontId="24" fillId="0" borderId="0" xfId="0" applyFont="1" applyAlignment="1">
      <alignment wrapText="1"/>
    </xf>
    <xf numFmtId="0" fontId="10" fillId="2" borderId="0" xfId="0" applyFont="1" applyFill="1" applyAlignment="1">
      <alignment horizontal="left" vertical="top"/>
    </xf>
    <xf numFmtId="49" fontId="13" fillId="2" borderId="0" xfId="0" applyNumberFormat="1" applyFont="1" applyFill="1" applyAlignment="1">
      <alignment horizontal="left" vertical="center"/>
    </xf>
    <xf numFmtId="14" fontId="12" fillId="3" borderId="0" xfId="0" applyNumberFormat="1" applyFont="1" applyFill="1" applyAlignment="1" applyProtection="1">
      <alignment horizontal="left" vertical="center"/>
      <protection locked="0"/>
    </xf>
    <xf numFmtId="49" fontId="22" fillId="2" borderId="0" xfId="0" applyNumberFormat="1" applyFont="1" applyFill="1" applyAlignment="1">
      <alignment horizontal="left" vertical="top"/>
    </xf>
    <xf numFmtId="0" fontId="27" fillId="0" borderId="0" xfId="0" applyFont="1" applyFill="1" applyAlignment="1">
      <alignment vertical="center"/>
    </xf>
    <xf numFmtId="0" fontId="26" fillId="0" borderId="0" xfId="0" applyFont="1" applyFill="1" applyAlignment="1">
      <alignment vertical="center"/>
    </xf>
    <xf numFmtId="0" fontId="0" fillId="0" borderId="0" xfId="0" applyAlignment="1">
      <alignment wrapText="1"/>
    </xf>
    <xf numFmtId="0" fontId="11" fillId="0" borderId="0" xfId="0" applyFont="1" applyAlignment="1">
      <alignment horizontal="left" wrapText="1"/>
    </xf>
    <xf numFmtId="0" fontId="5" fillId="2" borderId="0" xfId="0" applyFont="1" applyFill="1" applyAlignment="1">
      <alignment horizontal="center" vertical="center"/>
    </xf>
    <xf numFmtId="49" fontId="5" fillId="2" borderId="0" xfId="0" applyNumberFormat="1" applyFont="1" applyFill="1" applyAlignment="1">
      <alignment horizontal="center" vertical="center"/>
    </xf>
    <xf numFmtId="49" fontId="10" fillId="2" borderId="1" xfId="0" applyNumberFormat="1" applyFont="1" applyFill="1" applyBorder="1" applyAlignment="1">
      <alignment horizontal="center" vertical="top"/>
    </xf>
    <xf numFmtId="49" fontId="10" fillId="2" borderId="2" xfId="0" applyNumberFormat="1" applyFont="1" applyFill="1" applyBorder="1" applyAlignment="1">
      <alignment horizontal="center" vertical="top"/>
    </xf>
    <xf numFmtId="49" fontId="10" fillId="2" borderId="3" xfId="0" applyNumberFormat="1" applyFont="1" applyFill="1" applyBorder="1" applyAlignment="1">
      <alignment horizontal="center" vertical="top"/>
    </xf>
    <xf numFmtId="49" fontId="10" fillId="2" borderId="4" xfId="0" applyNumberFormat="1" applyFont="1" applyFill="1" applyBorder="1" applyAlignment="1">
      <alignment horizontal="center" vertical="top"/>
    </xf>
    <xf numFmtId="49" fontId="23" fillId="2" borderId="0" xfId="0" applyNumberFormat="1" applyFont="1" applyFill="1" applyAlignment="1">
      <alignment horizontal="center" vertical="center"/>
    </xf>
    <xf numFmtId="0" fontId="2" fillId="3" borderId="0" xfId="0" applyFont="1" applyFill="1" applyAlignment="1">
      <alignment vertical="center" wrapText="1"/>
    </xf>
    <xf numFmtId="0" fontId="4" fillId="2" borderId="1" xfId="0" applyFont="1" applyFill="1" applyBorder="1" applyAlignment="1">
      <alignment wrapText="1"/>
    </xf>
    <xf numFmtId="49" fontId="0" fillId="3" borderId="1" xfId="0" applyNumberFormat="1" applyFill="1" applyBorder="1" applyAlignment="1" applyProtection="1">
      <alignment wrapText="1"/>
      <protection locked="0"/>
    </xf>
    <xf numFmtId="0" fontId="25" fillId="2" borderId="1" xfId="0" applyFont="1" applyFill="1" applyBorder="1" applyAlignment="1">
      <alignment vertical="center" wrapText="1"/>
    </xf>
    <xf numFmtId="0" fontId="25" fillId="2" borderId="1" xfId="0" applyFont="1" applyFill="1" applyBorder="1" applyAlignment="1">
      <alignment vertical="center"/>
    </xf>
    <xf numFmtId="0" fontId="2" fillId="2" borderId="1" xfId="0" applyFont="1" applyFill="1" applyBorder="1" applyAlignment="1">
      <alignment vertical="center" wrapText="1"/>
    </xf>
    <xf numFmtId="49" fontId="0" fillId="2" borderId="1" xfId="0" applyNumberFormat="1" applyFill="1" applyBorder="1" applyAlignment="1">
      <alignment wrapText="1"/>
    </xf>
    <xf numFmtId="0" fontId="26" fillId="2" borderId="1" xfId="0" applyFont="1" applyFill="1" applyBorder="1" applyAlignment="1">
      <alignment vertical="center"/>
    </xf>
    <xf numFmtId="49" fontId="22" fillId="2" borderId="0" xfId="0" applyNumberFormat="1" applyFont="1" applyFill="1" applyAlignment="1">
      <alignment horizontal="left" vertical="top" wrapText="1"/>
    </xf>
    <xf numFmtId="0" fontId="0" fillId="4" borderId="0" xfId="0" applyFill="1" applyAlignment="1" applyProtection="1">
      <alignment wrapText="1"/>
      <protection locked="0"/>
    </xf>
    <xf numFmtId="49" fontId="12" fillId="3" borderId="0" xfId="0" applyNumberFormat="1" applyFont="1" applyFill="1" applyAlignment="1" applyProtection="1">
      <alignment horizontal="left" vertical="top"/>
      <protection locked="0"/>
    </xf>
    <xf numFmtId="0" fontId="12" fillId="3" borderId="0" xfId="0" applyFont="1" applyFill="1" applyAlignment="1" applyProtection="1">
      <alignment horizontal="left" vertical="center"/>
      <protection locked="0"/>
    </xf>
    <xf numFmtId="0" fontId="28" fillId="2" borderId="0" xfId="0" applyFont="1" applyFill="1" applyAlignment="1">
      <alignment vertical="center" wrapText="1"/>
    </xf>
    <xf numFmtId="0" fontId="29" fillId="2" borderId="0" xfId="0" applyFont="1" applyFill="1" applyAlignment="1">
      <alignment vertical="center" wrapText="1"/>
    </xf>
    <xf numFmtId="0" fontId="3" fillId="4" borderId="0" xfId="0" quotePrefix="1" applyFont="1" applyFill="1" applyAlignment="1">
      <alignment wrapText="1"/>
    </xf>
    <xf numFmtId="0" fontId="0" fillId="0" borderId="0" xfId="0" applyFont="1" applyAlignment="1">
      <alignment wrapText="1"/>
    </xf>
    <xf numFmtId="0" fontId="0" fillId="3" borderId="0" xfId="0" applyFont="1" applyFill="1" applyAlignment="1">
      <alignment wrapText="1"/>
    </xf>
    <xf numFmtId="0" fontId="20" fillId="2" borderId="0" xfId="0" applyFont="1" applyFill="1" applyAlignment="1">
      <alignment vertical="center" wrapText="1"/>
    </xf>
    <xf numFmtId="0" fontId="3" fillId="0" borderId="0" xfId="0" applyFont="1" applyAlignment="1">
      <alignment wrapText="1"/>
    </xf>
    <xf numFmtId="0" fontId="0" fillId="3" borderId="0" xfId="0" applyFill="1" applyProtection="1">
      <protection locked="0"/>
    </xf>
    <xf numFmtId="0" fontId="0" fillId="3" borderId="1" xfId="0" applyFill="1" applyBorder="1" applyProtection="1">
      <protection locked="0"/>
    </xf>
    <xf numFmtId="0" fontId="26" fillId="3" borderId="1" xfId="0"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617220</xdr:colOff>
      <xdr:row>1</xdr:row>
      <xdr:rowOff>259080</xdr:rowOff>
    </xdr:to>
    <xdr:pic>
      <xdr:nvPicPr>
        <xdr:cNvPr id="3" name="Imagem 2">
          <a:extLst>
            <a:ext uri="{FF2B5EF4-FFF2-40B4-BE49-F238E27FC236}">
              <a16:creationId xmlns:a16="http://schemas.microsoft.com/office/drawing/2014/main" id="{6FFF442E-3EA5-4E63-99C4-ABFF3C947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15240"/>
          <a:ext cx="60198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16042</xdr:colOff>
      <xdr:row>0</xdr:row>
      <xdr:rowOff>0</xdr:rowOff>
    </xdr:from>
    <xdr:to>
      <xdr:col>0</xdr:col>
      <xdr:colOff>618022</xdr:colOff>
      <xdr:row>1</xdr:row>
      <xdr:rowOff>346161</xdr:rowOff>
    </xdr:to>
    <xdr:pic>
      <xdr:nvPicPr>
        <xdr:cNvPr id="2" name="Imagem 1">
          <a:extLst>
            <a:ext uri="{FF2B5EF4-FFF2-40B4-BE49-F238E27FC236}">
              <a16:creationId xmlns:a16="http://schemas.microsoft.com/office/drawing/2014/main" id="{B734976B-CEEF-4C61-B2DD-48B4774BE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42" y="0"/>
          <a:ext cx="60198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9660-2AE6-4895-A7DE-81AB3B010B23}">
  <dimension ref="A1:Q21"/>
  <sheetViews>
    <sheetView tabSelected="1" workbookViewId="0">
      <selection activeCell="E5" sqref="E5"/>
    </sheetView>
  </sheetViews>
  <sheetFormatPr defaultColWidth="8.77734375" defaultRowHeight="13.2" x14ac:dyDescent="0.3"/>
  <cols>
    <col min="1" max="1" width="15.21875" style="5" customWidth="1"/>
    <col min="2" max="2" width="10.88671875" style="5" customWidth="1"/>
    <col min="3" max="4" width="1.33203125" style="5" customWidth="1"/>
    <col min="5" max="5" width="63" style="5" customWidth="1"/>
    <col min="6" max="6" width="3.21875" style="5" customWidth="1"/>
    <col min="7" max="9" width="1" style="5" customWidth="1"/>
    <col min="10" max="10" width="7.6640625" style="5" customWidth="1"/>
    <col min="11" max="11" width="12.109375" style="5" customWidth="1"/>
    <col min="12" max="12" width="17.77734375" style="5" customWidth="1"/>
    <col min="13" max="13" width="12.44140625" style="5" customWidth="1"/>
    <col min="14" max="14" width="13.5546875" style="5" customWidth="1"/>
    <col min="15" max="16384" width="8.77734375" style="5"/>
  </cols>
  <sheetData>
    <row r="1" spans="1:17" ht="26.4" customHeight="1" x14ac:dyDescent="0.25">
      <c r="A1" s="51" t="s">
        <v>184</v>
      </c>
      <c r="B1" s="51"/>
      <c r="C1" s="51"/>
      <c r="D1" s="51"/>
      <c r="E1" s="51"/>
      <c r="F1" s="51"/>
      <c r="G1" s="51"/>
      <c r="H1" s="51"/>
      <c r="I1" s="51"/>
      <c r="J1" s="2" t="s">
        <v>114</v>
      </c>
      <c r="K1" s="28" t="s">
        <v>130</v>
      </c>
      <c r="L1" s="3">
        <f ca="1">NOW()</f>
        <v>44231.524847916669</v>
      </c>
      <c r="M1" s="4"/>
      <c r="N1" s="4"/>
    </row>
    <row r="2" spans="1:17" ht="31.8" customHeight="1" x14ac:dyDescent="0.3">
      <c r="A2" s="52" t="s">
        <v>187</v>
      </c>
      <c r="B2" s="52"/>
      <c r="C2" s="52"/>
      <c r="D2" s="52"/>
      <c r="E2" s="52"/>
      <c r="F2" s="52"/>
      <c r="G2" s="52"/>
      <c r="H2" s="52"/>
      <c r="I2" s="52"/>
      <c r="J2" s="6" t="s">
        <v>115</v>
      </c>
      <c r="K2" s="6" t="s">
        <v>125</v>
      </c>
      <c r="L2" s="7" t="s">
        <v>185</v>
      </c>
      <c r="M2" s="4"/>
      <c r="N2" s="4"/>
    </row>
    <row r="3" spans="1:17" s="10" customFormat="1" ht="13.8" x14ac:dyDescent="0.3">
      <c r="A3" s="8" t="s">
        <v>116</v>
      </c>
      <c r="B3" s="8" t="s">
        <v>182</v>
      </c>
      <c r="C3" s="46"/>
      <c r="D3" s="8"/>
      <c r="E3" s="43" t="s">
        <v>183</v>
      </c>
      <c r="F3" s="44"/>
      <c r="G3" s="53"/>
      <c r="H3" s="53"/>
      <c r="I3" s="54"/>
      <c r="J3" s="55"/>
      <c r="K3" s="55"/>
      <c r="L3" s="56"/>
      <c r="M3" s="9"/>
      <c r="N3" s="9"/>
    </row>
    <row r="4" spans="1:17" s="15" customFormat="1" ht="16.95" customHeight="1" x14ac:dyDescent="0.3">
      <c r="A4" s="11" t="s">
        <v>281</v>
      </c>
      <c r="B4" s="45">
        <v>44231</v>
      </c>
      <c r="C4" s="8"/>
      <c r="D4" s="8"/>
      <c r="E4" s="68" t="s">
        <v>284</v>
      </c>
      <c r="F4" s="11"/>
      <c r="G4" s="12"/>
      <c r="H4" s="13"/>
      <c r="I4" s="14"/>
      <c r="J4" s="14"/>
      <c r="K4" s="14"/>
      <c r="L4" s="14"/>
      <c r="M4" s="14"/>
      <c r="N4" s="14"/>
      <c r="Q4" s="16"/>
    </row>
    <row r="5" spans="1:17" s="15" customFormat="1" ht="15.6" customHeight="1" x14ac:dyDescent="0.3">
      <c r="A5" s="11" t="s">
        <v>280</v>
      </c>
      <c r="B5" s="8"/>
      <c r="C5" s="8"/>
      <c r="D5" s="8"/>
      <c r="E5" s="69" t="s">
        <v>282</v>
      </c>
      <c r="F5" s="69"/>
      <c r="G5" s="12"/>
      <c r="H5" s="13"/>
      <c r="I5" s="17"/>
      <c r="J5" s="17"/>
      <c r="K5" s="17"/>
      <c r="L5" s="17"/>
      <c r="M5" s="17"/>
      <c r="N5" s="18"/>
      <c r="Q5" s="16"/>
    </row>
    <row r="6" spans="1:17" s="10" customFormat="1" ht="19.95" customHeight="1" x14ac:dyDescent="0.3">
      <c r="A6" s="8" t="s">
        <v>169</v>
      </c>
      <c r="B6" s="8"/>
      <c r="C6" s="8"/>
      <c r="D6" s="8"/>
      <c r="E6" s="8"/>
      <c r="F6" s="8"/>
      <c r="G6" s="8"/>
      <c r="H6" s="8"/>
      <c r="I6" s="19"/>
      <c r="J6" s="19"/>
      <c r="K6" s="19"/>
      <c r="L6" s="19"/>
      <c r="M6" s="19"/>
      <c r="N6" s="19"/>
    </row>
    <row r="7" spans="1:17" s="10" customFormat="1" ht="13.8" x14ac:dyDescent="0.3"/>
    <row r="8" spans="1:17" s="10" customFormat="1" ht="13.8" x14ac:dyDescent="0.3">
      <c r="A8" s="20" t="s">
        <v>117</v>
      </c>
    </row>
    <row r="9" spans="1:17" s="10" customFormat="1" ht="13.8" x14ac:dyDescent="0.3">
      <c r="A9" s="20" t="s">
        <v>118</v>
      </c>
    </row>
    <row r="10" spans="1:17" s="10" customFormat="1" ht="26.4" customHeight="1" x14ac:dyDescent="0.25">
      <c r="B10" s="9"/>
      <c r="C10" s="50" t="s">
        <v>119</v>
      </c>
      <c r="D10" s="50"/>
      <c r="E10" s="50"/>
      <c r="F10" s="50"/>
      <c r="G10" s="50"/>
      <c r="H10" s="50"/>
      <c r="I10" s="50"/>
      <c r="J10" s="50"/>
      <c r="K10" s="50"/>
      <c r="L10" s="50"/>
    </row>
    <row r="11" spans="1:17" s="10" customFormat="1" ht="17.399999999999999" customHeight="1" x14ac:dyDescent="0.25">
      <c r="B11" s="21"/>
      <c r="C11" s="50" t="s">
        <v>120</v>
      </c>
      <c r="D11" s="50"/>
      <c r="E11" s="50"/>
      <c r="F11" s="50"/>
      <c r="G11" s="50"/>
      <c r="H11" s="50"/>
      <c r="I11" s="50"/>
      <c r="J11" s="50"/>
      <c r="K11" s="50"/>
      <c r="L11" s="50"/>
    </row>
    <row r="12" spans="1:17" s="10" customFormat="1" ht="17.399999999999999" customHeight="1" x14ac:dyDescent="0.25">
      <c r="B12" s="22"/>
      <c r="C12" s="50" t="s">
        <v>126</v>
      </c>
      <c r="D12" s="50"/>
      <c r="E12" s="50"/>
      <c r="F12" s="50"/>
      <c r="G12" s="50"/>
      <c r="H12" s="50"/>
      <c r="I12" s="50"/>
      <c r="J12" s="50"/>
      <c r="K12" s="50"/>
      <c r="L12" s="50"/>
    </row>
    <row r="13" spans="1:17" s="10" customFormat="1" ht="17.399999999999999" customHeight="1" x14ac:dyDescent="0.25">
      <c r="B13" s="23"/>
      <c r="C13" s="24" t="s">
        <v>127</v>
      </c>
      <c r="D13" s="25"/>
      <c r="E13" s="25"/>
      <c r="F13" s="25"/>
      <c r="G13" s="25"/>
      <c r="H13" s="25"/>
      <c r="I13" s="25"/>
      <c r="J13" s="25"/>
      <c r="K13" s="25"/>
      <c r="L13" s="25"/>
    </row>
    <row r="14" spans="1:17" s="10" customFormat="1" ht="13.8" x14ac:dyDescent="0.3"/>
    <row r="15" spans="1:17" ht="22.2" customHeight="1" x14ac:dyDescent="0.25">
      <c r="A15" s="24"/>
      <c r="B15" s="24"/>
      <c r="C15" s="24"/>
      <c r="D15" s="24"/>
      <c r="E15" s="24"/>
      <c r="F15" s="24"/>
      <c r="G15" s="24"/>
      <c r="H15" s="24"/>
      <c r="I15" s="24"/>
      <c r="J15" s="24"/>
    </row>
    <row r="16" spans="1:17" ht="13.8" x14ac:dyDescent="0.25">
      <c r="A16" s="24"/>
      <c r="B16" s="24"/>
      <c r="C16" s="24"/>
      <c r="D16" s="24"/>
      <c r="E16" s="24"/>
      <c r="F16" s="24"/>
      <c r="G16" s="24"/>
      <c r="H16" s="24"/>
      <c r="I16" s="24"/>
      <c r="J16" s="24"/>
    </row>
    <row r="17" spans="1:10" ht="13.8" x14ac:dyDescent="0.25">
      <c r="A17" s="24"/>
      <c r="B17" s="24"/>
      <c r="C17" s="24"/>
      <c r="D17" s="24"/>
      <c r="E17" s="24"/>
      <c r="F17" s="24"/>
      <c r="G17" s="24"/>
      <c r="H17" s="24"/>
      <c r="I17" s="24"/>
      <c r="J17" s="24"/>
    </row>
    <row r="19" spans="1:10" x14ac:dyDescent="0.3">
      <c r="A19" s="26" t="s">
        <v>121</v>
      </c>
      <c r="B19" s="26" t="s">
        <v>122</v>
      </c>
      <c r="D19" s="26" t="s">
        <v>123</v>
      </c>
    </row>
    <row r="20" spans="1:10" x14ac:dyDescent="0.3">
      <c r="A20" s="5">
        <v>1</v>
      </c>
      <c r="B20" s="5" t="s">
        <v>124</v>
      </c>
      <c r="D20" s="5" t="s">
        <v>186</v>
      </c>
    </row>
    <row r="21" spans="1:10" x14ac:dyDescent="0.3">
      <c r="A21" s="5">
        <v>1</v>
      </c>
      <c r="B21" s="5" t="s">
        <v>185</v>
      </c>
      <c r="C21" s="27" t="s">
        <v>128</v>
      </c>
      <c r="D21" s="5" t="s">
        <v>275</v>
      </c>
    </row>
  </sheetData>
  <sheetProtection selectLockedCells="1"/>
  <mergeCells count="7">
    <mergeCell ref="C12:L12"/>
    <mergeCell ref="A1:I1"/>
    <mergeCell ref="A2:I2"/>
    <mergeCell ref="G3:H3"/>
    <mergeCell ref="I3:L3"/>
    <mergeCell ref="C10:L10"/>
    <mergeCell ref="C11:L11"/>
  </mergeCells>
  <dataValidations count="1">
    <dataValidation type="custom" allowBlank="1" showInputMessage="1" showErrorMessage="1" sqref="C7" xr:uid="{C140921E-BFA6-40B5-8C2F-9CA04B46AB25}">
      <formula1>"Anual;Semestral;Trimestral;Intermediário"</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9433E-D804-4F90-9707-8D8649C892CC}">
  <dimension ref="A1:G114"/>
  <sheetViews>
    <sheetView zoomScale="130" zoomScaleNormal="130" workbookViewId="0">
      <selection activeCell="B89" sqref="B89"/>
    </sheetView>
  </sheetViews>
  <sheetFormatPr defaultRowHeight="14.4" x14ac:dyDescent="0.3"/>
  <cols>
    <col min="1" max="1" width="15.77734375" style="40" customWidth="1"/>
    <col min="2" max="2" width="41.6640625" style="35" customWidth="1"/>
    <col min="3" max="3" width="30.33203125" hidden="1" customWidth="1"/>
    <col min="4" max="4" width="25.33203125" hidden="1" customWidth="1"/>
    <col min="5" max="5" width="45.88671875" style="49" customWidth="1"/>
    <col min="6" max="6" width="13.44140625" style="37" customWidth="1"/>
    <col min="7" max="7" width="37.109375" style="49" customWidth="1"/>
  </cols>
  <sheetData>
    <row r="1" spans="1:7" s="31" customFormat="1" ht="18" x14ac:dyDescent="0.3">
      <c r="A1" s="57" t="s">
        <v>167</v>
      </c>
      <c r="B1" s="57"/>
      <c r="C1" s="57"/>
      <c r="D1" s="57"/>
      <c r="E1" s="57"/>
      <c r="F1" s="66"/>
      <c r="G1" s="39" t="s">
        <v>276</v>
      </c>
    </row>
    <row r="2" spans="1:7" s="31" customFormat="1" ht="28.8" x14ac:dyDescent="0.3">
      <c r="A2" s="39"/>
      <c r="B2" s="32" t="s">
        <v>279</v>
      </c>
      <c r="C2" s="29"/>
      <c r="D2" s="30" t="s">
        <v>165</v>
      </c>
      <c r="E2" s="32" t="s">
        <v>168</v>
      </c>
      <c r="F2" s="32" t="s">
        <v>277</v>
      </c>
      <c r="G2" s="32" t="s">
        <v>166</v>
      </c>
    </row>
    <row r="3" spans="1:7" x14ac:dyDescent="0.3">
      <c r="A3" s="33"/>
      <c r="B3" s="33"/>
      <c r="C3" t="s">
        <v>170</v>
      </c>
      <c r="D3" s="38" t="str">
        <f>SUBSTITUTE(C3,"#","""")</f>
        <v>{</v>
      </c>
      <c r="E3" s="67" t="str">
        <f>D3</f>
        <v>{</v>
      </c>
      <c r="F3" s="36"/>
      <c r="G3" s="70" t="s">
        <v>170</v>
      </c>
    </row>
    <row r="4" spans="1:7" ht="15" x14ac:dyDescent="0.3">
      <c r="A4" s="33"/>
      <c r="B4" s="33"/>
      <c r="C4" s="1" t="s">
        <v>103</v>
      </c>
      <c r="D4" s="38" t="str">
        <f>SUBSTITUTE(C4,"#","""")</f>
        <v xml:space="preserve">        "data":{</v>
      </c>
      <c r="E4" s="67" t="str">
        <f t="shared" ref="E4:E67" si="0">D4</f>
        <v xml:space="preserve">        "data":{</v>
      </c>
      <c r="F4" s="36"/>
      <c r="G4" s="70" t="s">
        <v>0</v>
      </c>
    </row>
    <row r="5" spans="1:7" ht="15" x14ac:dyDescent="0.3">
      <c r="A5" s="33"/>
      <c r="B5" s="59"/>
      <c r="C5" s="1" t="s">
        <v>104</v>
      </c>
      <c r="D5" s="38" t="str">
        <f t="shared" ref="D5:D68" si="1">SUBSTITUTE(C5,"#","""")</f>
        <v xml:space="preserve">          "brand":{</v>
      </c>
      <c r="E5" s="67" t="str">
        <f t="shared" si="0"/>
        <v xml:space="preserve">          "brand":{</v>
      </c>
      <c r="F5" s="36"/>
      <c r="G5" s="70" t="s">
        <v>1</v>
      </c>
    </row>
    <row r="6" spans="1:7" ht="15" x14ac:dyDescent="0.3">
      <c r="A6" s="33" t="s">
        <v>278</v>
      </c>
      <c r="B6" s="60" t="s">
        <v>68</v>
      </c>
      <c r="C6" s="1" t="str">
        <f>"            #name#:#"&amp;B6&amp;"#,"</f>
        <v xml:space="preserve">            #name#:#Organização A#,</v>
      </c>
      <c r="D6" s="38" t="str">
        <f t="shared" si="1"/>
        <v xml:space="preserve">            "name":"Organização A",</v>
      </c>
      <c r="E6" s="67" t="str">
        <f t="shared" si="0"/>
        <v xml:space="preserve">            "name":"Organização A",</v>
      </c>
      <c r="F6" s="36" t="str">
        <f t="shared" ref="F6:F66" si="2">IF(E6=G6,"= exemplo",IF(B6="","PREENCHER","") )</f>
        <v>= exemplo</v>
      </c>
      <c r="G6" s="70" t="s">
        <v>2</v>
      </c>
    </row>
    <row r="7" spans="1:7" ht="30" x14ac:dyDescent="0.3">
      <c r="A7" s="33"/>
      <c r="B7" s="61" t="s">
        <v>203</v>
      </c>
      <c r="C7" s="1" t="s">
        <v>105</v>
      </c>
      <c r="D7" s="38" t="str">
        <f t="shared" si="1"/>
        <v xml:space="preserve">            "companies":[</v>
      </c>
      <c r="E7" s="67" t="str">
        <f t="shared" si="0"/>
        <v xml:space="preserve">            "companies":[</v>
      </c>
      <c r="F7" s="36" t="str">
        <f t="shared" si="2"/>
        <v>= exemplo</v>
      </c>
      <c r="G7" s="70" t="s">
        <v>3</v>
      </c>
    </row>
    <row r="8" spans="1:7" ht="15" x14ac:dyDescent="0.3">
      <c r="A8" s="33"/>
      <c r="B8" s="59"/>
      <c r="C8" s="1" t="s">
        <v>4</v>
      </c>
      <c r="D8" s="38" t="str">
        <f t="shared" si="1"/>
        <v xml:space="preserve">              {</v>
      </c>
      <c r="E8" s="67" t="str">
        <f t="shared" si="0"/>
        <v xml:space="preserve">              {</v>
      </c>
      <c r="F8" s="36"/>
      <c r="G8" s="70" t="s">
        <v>4</v>
      </c>
    </row>
    <row r="9" spans="1:7" ht="28.8" x14ac:dyDescent="0.3">
      <c r="A9" s="33" t="s">
        <v>129</v>
      </c>
      <c r="B9" s="60" t="s">
        <v>69</v>
      </c>
      <c r="C9" s="1" t="str">
        <f>"                #name#:#"&amp;B9&amp;"#,"</f>
        <v xml:space="preserve">                #name#:#Empresa A1#,</v>
      </c>
      <c r="D9" s="38" t="str">
        <f t="shared" si="1"/>
        <v xml:space="preserve">                "name":"Empresa A1",</v>
      </c>
      <c r="E9" s="67" t="str">
        <f t="shared" si="0"/>
        <v xml:space="preserve">                "name":"Empresa A1",</v>
      </c>
      <c r="F9" s="36" t="str">
        <f t="shared" si="2"/>
        <v>= exemplo</v>
      </c>
      <c r="G9" s="70" t="s">
        <v>5</v>
      </c>
    </row>
    <row r="10" spans="1:7" ht="15" x14ac:dyDescent="0.3">
      <c r="A10" s="33" t="s">
        <v>131</v>
      </c>
      <c r="B10" s="60" t="s">
        <v>70</v>
      </c>
      <c r="C10" s="1" t="str">
        <f>"                #cnpjNumber#:#"&amp;B10&amp;"#,"</f>
        <v xml:space="preserve">                #cnpjNumber#:#45086338000178#,</v>
      </c>
      <c r="D10" s="38" t="str">
        <f t="shared" si="1"/>
        <v xml:space="preserve">                "cnpjNumber":"45086338000178",</v>
      </c>
      <c r="E10" s="67" t="str">
        <f t="shared" si="0"/>
        <v xml:space="preserve">                "cnpjNumber":"45086338000178",</v>
      </c>
      <c r="F10" s="36" t="str">
        <f t="shared" si="2"/>
        <v>= exemplo</v>
      </c>
      <c r="G10" s="70" t="s">
        <v>6</v>
      </c>
    </row>
    <row r="11" spans="1:7" ht="36" customHeight="1" x14ac:dyDescent="0.3">
      <c r="A11" s="33" t="s">
        <v>132</v>
      </c>
      <c r="B11" s="77" t="s">
        <v>71</v>
      </c>
      <c r="C11" s="1" t="str">
        <f>"                #urlComplementaryList#:#"&amp;B11&amp;"#,"</f>
        <v xml:space="preserve">                #urlComplementaryList#:#https://empresaa1.com/branches-banking#,</v>
      </c>
      <c r="D11" s="38" t="str">
        <f t="shared" si="1"/>
        <v xml:space="preserve">                "urlComplementaryList":"https://empresaa1.com/branches-banking",</v>
      </c>
      <c r="E11" s="67" t="str">
        <f>D11</f>
        <v xml:space="preserve">                "urlComplementaryList":"https://empresaa1.com/branches-banking",</v>
      </c>
      <c r="F11" s="36" t="str">
        <f t="shared" si="2"/>
        <v>= exemplo</v>
      </c>
      <c r="G11" s="70" t="s">
        <v>7</v>
      </c>
    </row>
    <row r="12" spans="1:7" ht="15" x14ac:dyDescent="0.3">
      <c r="A12" s="33"/>
      <c r="B12" s="62" t="s">
        <v>204</v>
      </c>
      <c r="C12" s="1" t="s">
        <v>106</v>
      </c>
      <c r="D12" s="38" t="str">
        <f t="shared" si="1"/>
        <v xml:space="preserve">                "branches":[</v>
      </c>
      <c r="E12" s="67" t="str">
        <f t="shared" si="0"/>
        <v xml:space="preserve">                "branches":[</v>
      </c>
      <c r="F12" s="36"/>
      <c r="G12" s="70" t="s">
        <v>8</v>
      </c>
    </row>
    <row r="13" spans="1:7" ht="15" x14ac:dyDescent="0.3">
      <c r="A13" s="33"/>
      <c r="B13" s="59"/>
      <c r="C13" s="1" t="s">
        <v>9</v>
      </c>
      <c r="D13" s="38" t="str">
        <f t="shared" si="1"/>
        <v xml:space="preserve">                  {</v>
      </c>
      <c r="E13" s="67" t="str">
        <f t="shared" si="0"/>
        <v xml:space="preserve">                  {</v>
      </c>
      <c r="F13" s="36"/>
      <c r="G13" s="70" t="s">
        <v>9</v>
      </c>
    </row>
    <row r="14" spans="1:7" ht="75" x14ac:dyDescent="0.3">
      <c r="A14" s="33" t="s">
        <v>134</v>
      </c>
      <c r="B14" s="61" t="s">
        <v>205</v>
      </c>
      <c r="C14" s="1" t="s">
        <v>107</v>
      </c>
      <c r="D14" s="38" t="str">
        <f t="shared" si="1"/>
        <v xml:space="preserve">                    "identification":{</v>
      </c>
      <c r="E14" s="67" t="str">
        <f t="shared" si="0"/>
        <v xml:space="preserve">                    "identification":{</v>
      </c>
      <c r="F14" s="36"/>
      <c r="G14" s="70" t="s">
        <v>10</v>
      </c>
    </row>
    <row r="15" spans="1:7" ht="15" x14ac:dyDescent="0.3">
      <c r="A15" s="33" t="s">
        <v>135</v>
      </c>
      <c r="B15" s="60" t="s">
        <v>72</v>
      </c>
      <c r="C15" s="1" t="str">
        <f>"                      #type#:#"&amp;B15&amp;"#,"</f>
        <v xml:space="preserve">                      #type#:#AGENCIA#,</v>
      </c>
      <c r="D15" s="38" t="str">
        <f t="shared" si="1"/>
        <v xml:space="preserve">                      "type":"AGENCIA",</v>
      </c>
      <c r="E15" s="67" t="str">
        <f t="shared" si="0"/>
        <v xml:space="preserve">                      "type":"AGENCIA",</v>
      </c>
      <c r="F15" s="36" t="str">
        <f t="shared" si="2"/>
        <v>= exemplo</v>
      </c>
      <c r="G15" s="70" t="s">
        <v>11</v>
      </c>
    </row>
    <row r="16" spans="1:7" ht="15" x14ac:dyDescent="0.3">
      <c r="A16" s="33" t="s">
        <v>136</v>
      </c>
      <c r="B16" s="60" t="s">
        <v>73</v>
      </c>
      <c r="C16" s="1" t="str">
        <f>"                      #code#:#"&amp;B16&amp;"#,"</f>
        <v xml:space="preserve">                      #code#:#0001#,</v>
      </c>
      <c r="D16" s="38" t="str">
        <f t="shared" si="1"/>
        <v xml:space="preserve">                      "code":"0001",</v>
      </c>
      <c r="E16" s="67" t="str">
        <f t="shared" si="0"/>
        <v xml:space="preserve">                      "code":"0001",</v>
      </c>
      <c r="F16" s="36" t="str">
        <f t="shared" si="2"/>
        <v>= exemplo</v>
      </c>
      <c r="G16" s="70" t="s">
        <v>12</v>
      </c>
    </row>
    <row r="17" spans="1:7" ht="15" x14ac:dyDescent="0.3">
      <c r="A17" s="33" t="s">
        <v>137</v>
      </c>
      <c r="B17" s="60" t="s">
        <v>74</v>
      </c>
      <c r="C17" s="1" t="str">
        <f>"                      #checkDigit#:#"&amp;B17&amp;"#,"</f>
        <v xml:space="preserve">                      #checkDigit#:#9#,</v>
      </c>
      <c r="D17" s="38" t="str">
        <f t="shared" si="1"/>
        <v xml:space="preserve">                      "checkDigit":"9",</v>
      </c>
      <c r="E17" s="67" t="str">
        <f t="shared" si="0"/>
        <v xml:space="preserve">                      "checkDigit":"9",</v>
      </c>
      <c r="F17" s="36" t="str">
        <f t="shared" si="2"/>
        <v>= exemplo</v>
      </c>
      <c r="G17" s="70" t="s">
        <v>13</v>
      </c>
    </row>
    <row r="18" spans="1:7" ht="15" x14ac:dyDescent="0.3">
      <c r="A18" s="33" t="s">
        <v>133</v>
      </c>
      <c r="B18" s="60" t="s">
        <v>75</v>
      </c>
      <c r="C18" s="1" t="str">
        <f>"                      #name#:#"&amp;B18&amp;"#,"</f>
        <v xml:space="preserve">                      #name#:#Marília#,</v>
      </c>
      <c r="D18" s="38" t="str">
        <f t="shared" si="1"/>
        <v xml:space="preserve">                      "name":"Marília",</v>
      </c>
      <c r="E18" s="67" t="str">
        <f t="shared" si="0"/>
        <v xml:space="preserve">                      "name":"Marília",</v>
      </c>
      <c r="F18" s="36" t="str">
        <f t="shared" si="2"/>
        <v>= exemplo</v>
      </c>
      <c r="G18" s="70" t="s">
        <v>14</v>
      </c>
    </row>
    <row r="19" spans="1:7" ht="15" x14ac:dyDescent="0.3">
      <c r="A19" s="33" t="s">
        <v>208</v>
      </c>
      <c r="B19" s="60" t="s">
        <v>73</v>
      </c>
      <c r="C19" s="1" t="str">
        <f>"                      #relatedBranch#:#"&amp;B19&amp;"#,"</f>
        <v xml:space="preserve">                      #relatedBranch#:#0001#,</v>
      </c>
      <c r="D19" s="38" t="str">
        <f t="shared" si="1"/>
        <v xml:space="preserve">                      "relatedBranch":"0001",</v>
      </c>
      <c r="E19" s="67" t="str">
        <f t="shared" si="0"/>
        <v xml:space="preserve">                      "relatedBranch":"0001",</v>
      </c>
      <c r="F19" s="36" t="str">
        <f t="shared" si="2"/>
        <v>= exemplo</v>
      </c>
      <c r="G19" s="70" t="s">
        <v>15</v>
      </c>
    </row>
    <row r="20" spans="1:7" ht="15" x14ac:dyDescent="0.3">
      <c r="A20" s="33" t="s">
        <v>138</v>
      </c>
      <c r="B20" s="60" t="s">
        <v>76</v>
      </c>
      <c r="C20" s="1" t="str">
        <f>"                      #openingDate#:#"&amp;B20&amp;"#"</f>
        <v xml:space="preserve">                      #openingDate#:#2010-01-02#</v>
      </c>
      <c r="D20" s="38" t="str">
        <f t="shared" si="1"/>
        <v xml:space="preserve">                      "openingDate":"2010-01-02"</v>
      </c>
      <c r="E20" s="67" t="str">
        <f t="shared" si="0"/>
        <v xml:space="preserve">                      "openingDate":"2010-01-02"</v>
      </c>
      <c r="F20" s="36" t="str">
        <f t="shared" si="2"/>
        <v>= exemplo</v>
      </c>
      <c r="G20" s="70" t="s">
        <v>16</v>
      </c>
    </row>
    <row r="21" spans="1:7" ht="15" x14ac:dyDescent="0.3">
      <c r="A21" s="33"/>
      <c r="B21" s="59"/>
      <c r="C21" s="1" t="s">
        <v>17</v>
      </c>
      <c r="D21" s="38" t="str">
        <f t="shared" si="1"/>
        <v xml:space="preserve">                    },</v>
      </c>
      <c r="E21" s="67" t="str">
        <f t="shared" si="0"/>
        <v xml:space="preserve">                    },</v>
      </c>
      <c r="F21" s="36"/>
      <c r="G21" s="70" t="s">
        <v>17</v>
      </c>
    </row>
    <row r="22" spans="1:7" ht="15" x14ac:dyDescent="0.3">
      <c r="A22" s="33" t="s">
        <v>139</v>
      </c>
      <c r="B22" s="63"/>
      <c r="C22" s="1" t="s">
        <v>108</v>
      </c>
      <c r="D22" s="38" t="str">
        <f t="shared" si="1"/>
        <v xml:space="preserve">                    "postalAddress":{</v>
      </c>
      <c r="E22" s="67" t="str">
        <f t="shared" si="0"/>
        <v xml:space="preserve">                    "postalAddress":{</v>
      </c>
      <c r="F22" s="36"/>
      <c r="G22" s="70" t="s">
        <v>18</v>
      </c>
    </row>
    <row r="23" spans="1:7" ht="26.4" x14ac:dyDescent="0.3">
      <c r="A23" s="33" t="s">
        <v>140</v>
      </c>
      <c r="B23" s="60" t="s">
        <v>77</v>
      </c>
      <c r="C23" s="1" t="str">
        <f>"                      #address#:#"&amp;B23&amp;"#,"</f>
        <v xml:space="preserve">                      #address#:#Av Naburo Ykesaki, 1270#,</v>
      </c>
      <c r="D23" s="38" t="str">
        <f t="shared" si="1"/>
        <v xml:space="preserve">                      "address":"Av Naburo Ykesaki, 1270",</v>
      </c>
      <c r="E23" s="67" t="str">
        <f t="shared" si="0"/>
        <v xml:space="preserve">                      "address":"Av Naburo Ykesaki, 1270",</v>
      </c>
      <c r="F23" s="36" t="str">
        <f t="shared" si="2"/>
        <v>= exemplo</v>
      </c>
      <c r="G23" s="70" t="s">
        <v>19</v>
      </c>
    </row>
    <row r="24" spans="1:7" ht="15" x14ac:dyDescent="0.3">
      <c r="A24" s="33" t="s">
        <v>141</v>
      </c>
      <c r="B24" s="60" t="s">
        <v>78</v>
      </c>
      <c r="C24" s="1" t="str">
        <f>"                      #additionalInfo#:#"&amp;B24&amp;"#,"</f>
        <v xml:space="preserve">                      #additionalInfo#:#Loja B#,</v>
      </c>
      <c r="D24" s="38" t="str">
        <f t="shared" si="1"/>
        <v xml:space="preserve">                      "additionalInfo":"Loja B",</v>
      </c>
      <c r="E24" s="67" t="str">
        <f t="shared" si="0"/>
        <v xml:space="preserve">                      "additionalInfo":"Loja B",</v>
      </c>
      <c r="F24" s="36" t="str">
        <f t="shared" si="2"/>
        <v>= exemplo</v>
      </c>
      <c r="G24" s="70" t="s">
        <v>20</v>
      </c>
    </row>
    <row r="25" spans="1:7" ht="15" x14ac:dyDescent="0.3">
      <c r="A25" s="33" t="s">
        <v>142</v>
      </c>
      <c r="B25" s="60" t="s">
        <v>79</v>
      </c>
      <c r="C25" s="1" t="str">
        <f>"                      #districtName#:#"&amp;B25&amp;"#,"</f>
        <v xml:space="preserve">                      #districtName#:#Centro#,</v>
      </c>
      <c r="D25" s="38" t="str">
        <f t="shared" si="1"/>
        <v xml:space="preserve">                      "districtName":"Centro",</v>
      </c>
      <c r="E25" s="67" t="str">
        <f t="shared" si="0"/>
        <v xml:space="preserve">                      "districtName":"Centro",</v>
      </c>
      <c r="F25" s="36" t="str">
        <f t="shared" si="2"/>
        <v>= exemplo</v>
      </c>
      <c r="G25" s="70" t="s">
        <v>21</v>
      </c>
    </row>
    <row r="26" spans="1:7" ht="15" x14ac:dyDescent="0.3">
      <c r="A26" s="33" t="s">
        <v>133</v>
      </c>
      <c r="B26" s="60" t="s">
        <v>75</v>
      </c>
      <c r="C26" s="1" t="str">
        <f>"                      #townName#:#"&amp;B26&amp;"#,"</f>
        <v xml:space="preserve">                      #townName#:#Marília#,</v>
      </c>
      <c r="D26" s="38" t="str">
        <f t="shared" si="1"/>
        <v xml:space="preserve">                      "townName":"Marília",</v>
      </c>
      <c r="E26" s="67" t="str">
        <f t="shared" si="0"/>
        <v xml:space="preserve">                      "townName":"Marília",</v>
      </c>
      <c r="F26" s="36" t="str">
        <f t="shared" si="2"/>
        <v>= exemplo</v>
      </c>
      <c r="G26" s="70" t="s">
        <v>22</v>
      </c>
    </row>
    <row r="27" spans="1:7" ht="28.8" x14ac:dyDescent="0.3">
      <c r="A27" s="33" t="s">
        <v>145</v>
      </c>
      <c r="B27" s="60" t="s">
        <v>80</v>
      </c>
      <c r="C27" s="1" t="str">
        <f>"                      #ibgeCode#:#"&amp;B27&amp;"#,"</f>
        <v xml:space="preserve">                      #ibgeCode#:#3550308#,</v>
      </c>
      <c r="D27" s="38" t="str">
        <f t="shared" si="1"/>
        <v xml:space="preserve">                      "ibgeCode":"3550308",</v>
      </c>
      <c r="E27" s="67" t="str">
        <f t="shared" si="0"/>
        <v xml:space="preserve">                      "ibgeCode":"3550308",</v>
      </c>
      <c r="F27" s="36" t="str">
        <f t="shared" si="2"/>
        <v>= exemplo</v>
      </c>
      <c r="G27" s="70" t="s">
        <v>23</v>
      </c>
    </row>
    <row r="28" spans="1:7" ht="15" x14ac:dyDescent="0.3">
      <c r="A28" s="33" t="s">
        <v>144</v>
      </c>
      <c r="B28" s="60" t="s">
        <v>81</v>
      </c>
      <c r="C28" s="1" t="str">
        <f>"                      #countrySubDivision#:#"&amp;B28&amp;"#,"</f>
        <v xml:space="preserve">                      #countrySubDivision#:#SP#,</v>
      </c>
      <c r="D28" s="38" t="str">
        <f t="shared" si="1"/>
        <v xml:space="preserve">                      "countrySubDivision":"SP",</v>
      </c>
      <c r="E28" s="67" t="str">
        <f t="shared" si="0"/>
        <v xml:space="preserve">                      "countrySubDivision":"SP",</v>
      </c>
      <c r="F28" s="36" t="str">
        <f t="shared" si="2"/>
        <v>= exemplo</v>
      </c>
      <c r="G28" s="70" t="s">
        <v>24</v>
      </c>
    </row>
    <row r="29" spans="1:7" ht="15" x14ac:dyDescent="0.3">
      <c r="A29" s="33" t="s">
        <v>143</v>
      </c>
      <c r="B29" s="60" t="s">
        <v>82</v>
      </c>
      <c r="C29" s="1" t="str">
        <f>"                      #postCode#:#"&amp;B29&amp;"#,"</f>
        <v xml:space="preserve">                      #postCode#:#17500-001#,</v>
      </c>
      <c r="D29" s="38" t="str">
        <f t="shared" si="1"/>
        <v xml:space="preserve">                      "postCode":"17500-001",</v>
      </c>
      <c r="E29" s="67" t="str">
        <f t="shared" si="0"/>
        <v xml:space="preserve">                      "postCode":"17500-001",</v>
      </c>
      <c r="F29" s="36" t="str">
        <f t="shared" si="2"/>
        <v>= exemplo</v>
      </c>
      <c r="G29" s="70" t="s">
        <v>25</v>
      </c>
    </row>
    <row r="30" spans="1:7" ht="15" x14ac:dyDescent="0.3">
      <c r="A30" s="33" t="s">
        <v>146</v>
      </c>
      <c r="B30" s="60" t="s">
        <v>83</v>
      </c>
      <c r="C30" s="1" t="str">
        <f>"                      #country#:#"&amp;B30&amp;"#,"</f>
        <v xml:space="preserve">                      #country#:#Brasil#,</v>
      </c>
      <c r="D30" s="38" t="str">
        <f t="shared" si="1"/>
        <v xml:space="preserve">                      "country":"Brasil",</v>
      </c>
      <c r="E30" s="67" t="str">
        <f t="shared" si="0"/>
        <v xml:space="preserve">                      "country":"Brasil",</v>
      </c>
      <c r="F30" s="36" t="str">
        <f t="shared" si="2"/>
        <v>= exemplo</v>
      </c>
      <c r="G30" s="70" t="s">
        <v>26</v>
      </c>
    </row>
    <row r="31" spans="1:7" ht="15" x14ac:dyDescent="0.3">
      <c r="A31" s="33" t="s">
        <v>147</v>
      </c>
      <c r="B31" s="60" t="s">
        <v>84</v>
      </c>
      <c r="C31" s="1" t="str">
        <f>"                      #countryCode#:#"&amp;B31&amp;"#,"</f>
        <v xml:space="preserve">                      #countryCode#:#BRA#,</v>
      </c>
      <c r="D31" s="38" t="str">
        <f t="shared" si="1"/>
        <v xml:space="preserve">                      "countryCode":"BRA",</v>
      </c>
      <c r="E31" s="67" t="str">
        <f t="shared" si="0"/>
        <v xml:space="preserve">                      "countryCode":"BRA",</v>
      </c>
      <c r="F31" s="36" t="str">
        <f t="shared" si="2"/>
        <v>= exemplo</v>
      </c>
      <c r="G31" s="70" t="s">
        <v>27</v>
      </c>
    </row>
    <row r="32" spans="1:7" ht="15" x14ac:dyDescent="0.3">
      <c r="A32" s="33"/>
      <c r="B32" s="62" t="s">
        <v>209</v>
      </c>
      <c r="C32" s="1" t="s">
        <v>109</v>
      </c>
      <c r="D32" s="38" t="str">
        <f t="shared" si="1"/>
        <v xml:space="preserve">                      "geographicCoordinates":{</v>
      </c>
      <c r="E32" s="67" t="str">
        <f t="shared" si="0"/>
        <v xml:space="preserve">                      "geographicCoordinates":{</v>
      </c>
      <c r="F32" s="36"/>
      <c r="G32" s="70" t="s">
        <v>28</v>
      </c>
    </row>
    <row r="33" spans="1:7" ht="15" x14ac:dyDescent="0.3">
      <c r="A33" s="33" t="s">
        <v>148</v>
      </c>
      <c r="B33" s="60" t="s">
        <v>85</v>
      </c>
      <c r="C33" s="1" t="str">
        <f>"                        #latitude#:#"&amp;B33&amp;"#,"</f>
        <v xml:space="preserve">                        #latitude#:#-90.8365180#,</v>
      </c>
      <c r="D33" s="38" t="str">
        <f t="shared" si="1"/>
        <v xml:space="preserve">                        "latitude":"-90.8365180",</v>
      </c>
      <c r="E33" s="67" t="str">
        <f t="shared" si="0"/>
        <v xml:space="preserve">                        "latitude":"-90.8365180",</v>
      </c>
      <c r="F33" s="36" t="str">
        <f t="shared" si="2"/>
        <v>= exemplo</v>
      </c>
      <c r="G33" s="70" t="s">
        <v>29</v>
      </c>
    </row>
    <row r="34" spans="1:7" ht="15" x14ac:dyDescent="0.3">
      <c r="A34" s="33" t="s">
        <v>149</v>
      </c>
      <c r="B34" s="60" t="s">
        <v>86</v>
      </c>
      <c r="C34" s="1" t="str">
        <f>"                        #longitude#:#"&amp;B34&amp;"#"</f>
        <v xml:space="preserve">                        #longitude#:#-180.836519#</v>
      </c>
      <c r="D34" s="38" t="str">
        <f t="shared" si="1"/>
        <v xml:space="preserve">                        "longitude":"-180.836519"</v>
      </c>
      <c r="E34" s="67" t="str">
        <f t="shared" si="0"/>
        <v xml:space="preserve">                        "longitude":"-180.836519"</v>
      </c>
      <c r="F34" s="36" t="str">
        <f t="shared" si="2"/>
        <v>= exemplo</v>
      </c>
      <c r="G34" s="70" t="s">
        <v>30</v>
      </c>
    </row>
    <row r="35" spans="1:7" ht="15" x14ac:dyDescent="0.3">
      <c r="A35" s="33"/>
      <c r="B35" s="59"/>
      <c r="C35" s="1" t="s">
        <v>31</v>
      </c>
      <c r="D35" s="38" t="str">
        <f t="shared" si="1"/>
        <v xml:space="preserve">                      }</v>
      </c>
      <c r="E35" s="67" t="str">
        <f t="shared" si="0"/>
        <v xml:space="preserve">                      }</v>
      </c>
      <c r="F35" s="36"/>
      <c r="G35" s="70" t="s">
        <v>31</v>
      </c>
    </row>
    <row r="36" spans="1:7" ht="15" x14ac:dyDescent="0.3">
      <c r="A36" s="33"/>
      <c r="B36" s="59"/>
      <c r="C36" s="1" t="s">
        <v>17</v>
      </c>
      <c r="D36" s="38" t="str">
        <f t="shared" si="1"/>
        <v xml:space="preserve">                    },</v>
      </c>
      <c r="E36" s="67" t="str">
        <f t="shared" si="0"/>
        <v xml:space="preserve">                    },</v>
      </c>
      <c r="F36" s="36"/>
      <c r="G36" s="70" t="s">
        <v>17</v>
      </c>
    </row>
    <row r="37" spans="1:7" ht="15" x14ac:dyDescent="0.3">
      <c r="A37" s="33" t="s">
        <v>150</v>
      </c>
      <c r="B37" s="59"/>
      <c r="C37" s="1" t="s">
        <v>110</v>
      </c>
      <c r="D37" s="38" t="str">
        <f t="shared" si="1"/>
        <v xml:space="preserve">                    "availability":{</v>
      </c>
      <c r="E37" s="67" t="str">
        <f t="shared" si="0"/>
        <v xml:space="preserve">                    "availability":{</v>
      </c>
      <c r="F37" s="36"/>
      <c r="G37" s="70" t="s">
        <v>32</v>
      </c>
    </row>
    <row r="38" spans="1:7" ht="15" x14ac:dyDescent="0.3">
      <c r="A38" s="33" t="s">
        <v>151</v>
      </c>
      <c r="B38" s="62" t="s">
        <v>207</v>
      </c>
      <c r="C38" s="1" t="s">
        <v>111</v>
      </c>
      <c r="D38" s="38" t="str">
        <f t="shared" si="1"/>
        <v xml:space="preserve">                      "standards":[</v>
      </c>
      <c r="E38" s="67" t="str">
        <f t="shared" si="0"/>
        <v xml:space="preserve">                      "standards":[</v>
      </c>
      <c r="F38" s="36"/>
      <c r="G38" s="70" t="s">
        <v>33</v>
      </c>
    </row>
    <row r="39" spans="1:7" ht="15" x14ac:dyDescent="0.3">
      <c r="A39" s="33"/>
      <c r="B39" s="59"/>
      <c r="C39" s="1" t="s">
        <v>34</v>
      </c>
      <c r="D39" s="38" t="str">
        <f t="shared" si="1"/>
        <v xml:space="preserve">                        {</v>
      </c>
      <c r="E39" s="67" t="str">
        <f t="shared" si="0"/>
        <v xml:space="preserve">                        {</v>
      </c>
      <c r="F39" s="36"/>
      <c r="G39" s="70" t="s">
        <v>34</v>
      </c>
    </row>
    <row r="40" spans="1:7" ht="15" x14ac:dyDescent="0.3">
      <c r="A40" s="33" t="s">
        <v>152</v>
      </c>
      <c r="B40" s="60" t="s">
        <v>87</v>
      </c>
      <c r="C40" s="1" t="str">
        <f>"                          #weekday#:#"&amp;B40&amp;"#,"</f>
        <v xml:space="preserve">                          #weekday#:#SEGUNDA_FEIRA#,</v>
      </c>
      <c r="D40" s="38" t="str">
        <f t="shared" si="1"/>
        <v xml:space="preserve">                          "weekday":"SEGUNDA_FEIRA",</v>
      </c>
      <c r="E40" s="67" t="str">
        <f t="shared" si="0"/>
        <v xml:space="preserve">                          "weekday":"SEGUNDA_FEIRA",</v>
      </c>
      <c r="F40" s="36" t="str">
        <f t="shared" si="2"/>
        <v>= exemplo</v>
      </c>
      <c r="G40" s="70" t="s">
        <v>35</v>
      </c>
    </row>
    <row r="41" spans="1:7" ht="28.8" x14ac:dyDescent="0.3">
      <c r="A41" s="33" t="s">
        <v>153</v>
      </c>
      <c r="B41" s="60" t="s">
        <v>201</v>
      </c>
      <c r="C41" s="47" t="str">
        <f>"                          #openingTime#:#"&amp;B41&amp;"#,"</f>
        <v xml:space="preserve">                          #openingTime#:#13:00:57Z#,</v>
      </c>
      <c r="D41" s="38" t="str">
        <f t="shared" si="1"/>
        <v xml:space="preserve">                          "openingTime":"13:00:57Z",</v>
      </c>
      <c r="E41" s="67" t="str">
        <f t="shared" si="0"/>
        <v xml:space="preserve">                          "openingTime":"13:00:57Z",</v>
      </c>
      <c r="F41" s="36" t="str">
        <f t="shared" si="2"/>
        <v>= exemplo</v>
      </c>
      <c r="G41" s="70" t="s">
        <v>188</v>
      </c>
    </row>
    <row r="42" spans="1:7" ht="28.8" x14ac:dyDescent="0.3">
      <c r="A42" s="33" t="s">
        <v>154</v>
      </c>
      <c r="B42" s="60" t="s">
        <v>202</v>
      </c>
      <c r="C42" s="47" t="str">
        <f>"                          #closingTime#:#"&amp;B42&amp;"#"</f>
        <v xml:space="preserve">                          #closingTime#:#19:00:57Z#</v>
      </c>
      <c r="D42" s="38" t="str">
        <f t="shared" si="1"/>
        <v xml:space="preserve">                          "closingTime":"19:00:57Z"</v>
      </c>
      <c r="E42" s="67" t="str">
        <f t="shared" si="0"/>
        <v xml:space="preserve">                          "closingTime":"19:00:57Z"</v>
      </c>
      <c r="F42" s="36" t="str">
        <f t="shared" si="2"/>
        <v>= exemplo</v>
      </c>
      <c r="G42" s="70" t="s">
        <v>189</v>
      </c>
    </row>
    <row r="43" spans="1:7" ht="15" x14ac:dyDescent="0.3">
      <c r="A43" s="33"/>
      <c r="B43" s="59"/>
      <c r="C43" s="1" t="s">
        <v>36</v>
      </c>
      <c r="D43" s="38" t="str">
        <f t="shared" si="1"/>
        <v xml:space="preserve">                        },</v>
      </c>
      <c r="E43" s="67" t="str">
        <f t="shared" si="0"/>
        <v xml:space="preserve">                        },</v>
      </c>
      <c r="F43" s="36"/>
      <c r="G43" s="70" t="s">
        <v>36</v>
      </c>
    </row>
    <row r="44" spans="1:7" ht="15" x14ac:dyDescent="0.3">
      <c r="A44" s="33"/>
      <c r="B44" s="59"/>
      <c r="C44" s="1" t="s">
        <v>34</v>
      </c>
      <c r="D44" s="38" t="str">
        <f t="shared" si="1"/>
        <v xml:space="preserve">                        {</v>
      </c>
      <c r="E44" s="67" t="str">
        <f t="shared" si="0"/>
        <v xml:space="preserve">                        {</v>
      </c>
      <c r="F44" s="36"/>
      <c r="G44" s="70" t="s">
        <v>34</v>
      </c>
    </row>
    <row r="45" spans="1:7" ht="15" x14ac:dyDescent="0.3">
      <c r="A45" s="33" t="s">
        <v>152</v>
      </c>
      <c r="B45" s="60" t="s">
        <v>99</v>
      </c>
      <c r="C45" s="1" t="str">
        <f>"                          #weekday#:#"&amp;B45&amp;"#,"</f>
        <v xml:space="preserve">                          #weekday#:#TERCA_FEIRA#,</v>
      </c>
      <c r="D45" s="38" t="str">
        <f t="shared" si="1"/>
        <v xml:space="preserve">                          "weekday":"TERCA_FEIRA",</v>
      </c>
      <c r="E45" s="67" t="str">
        <f t="shared" si="0"/>
        <v xml:space="preserve">                          "weekday":"TERCA_FEIRA",</v>
      </c>
      <c r="F45" s="36" t="str">
        <f t="shared" si="2"/>
        <v>= exemplo</v>
      </c>
      <c r="G45" s="70" t="s">
        <v>37</v>
      </c>
    </row>
    <row r="46" spans="1:7" ht="28.8" x14ac:dyDescent="0.3">
      <c r="A46" s="33" t="s">
        <v>153</v>
      </c>
      <c r="B46" s="60" t="s">
        <v>201</v>
      </c>
      <c r="C46" s="47" t="str">
        <f>"                          #openingTime#:#"&amp;B46&amp;"#,"</f>
        <v xml:space="preserve">                          #openingTime#:#13:00:57Z#,</v>
      </c>
      <c r="D46" s="38" t="str">
        <f t="shared" si="1"/>
        <v xml:space="preserve">                          "openingTime":"13:00:57Z",</v>
      </c>
      <c r="E46" s="67" t="str">
        <f t="shared" si="0"/>
        <v xml:space="preserve">                          "openingTime":"13:00:57Z",</v>
      </c>
      <c r="F46" s="36" t="str">
        <f t="shared" si="2"/>
        <v>= exemplo</v>
      </c>
      <c r="G46" s="70" t="s">
        <v>188</v>
      </c>
    </row>
    <row r="47" spans="1:7" ht="28.8" x14ac:dyDescent="0.3">
      <c r="A47" s="33" t="s">
        <v>154</v>
      </c>
      <c r="B47" s="60" t="s">
        <v>202</v>
      </c>
      <c r="C47" s="47" t="str">
        <f>"                          #closingTime#:#"&amp;B47&amp;"#"</f>
        <v xml:space="preserve">                          #closingTime#:#19:00:57Z#</v>
      </c>
      <c r="D47" s="38" t="str">
        <f t="shared" si="1"/>
        <v xml:space="preserve">                          "closingTime":"19:00:57Z"</v>
      </c>
      <c r="E47" s="67" t="str">
        <f t="shared" si="0"/>
        <v xml:space="preserve">                          "closingTime":"19:00:57Z"</v>
      </c>
      <c r="F47" s="36" t="str">
        <f t="shared" si="2"/>
        <v>= exemplo</v>
      </c>
      <c r="G47" s="70" t="s">
        <v>189</v>
      </c>
    </row>
    <row r="48" spans="1:7" ht="15" x14ac:dyDescent="0.3">
      <c r="A48" s="33"/>
      <c r="B48" s="59"/>
      <c r="C48" s="1" t="s">
        <v>36</v>
      </c>
      <c r="D48" s="38" t="str">
        <f t="shared" si="1"/>
        <v xml:space="preserve">                        },</v>
      </c>
      <c r="E48" s="67" t="str">
        <f t="shared" si="0"/>
        <v xml:space="preserve">                        },</v>
      </c>
      <c r="F48" s="36"/>
      <c r="G48" s="70" t="s">
        <v>36</v>
      </c>
    </row>
    <row r="49" spans="1:7" ht="15" x14ac:dyDescent="0.3">
      <c r="A49" s="33"/>
      <c r="B49" s="59"/>
      <c r="C49" s="1" t="s">
        <v>34</v>
      </c>
      <c r="D49" s="38" t="str">
        <f t="shared" si="1"/>
        <v xml:space="preserve">                        {</v>
      </c>
      <c r="E49" s="67" t="str">
        <f t="shared" si="0"/>
        <v xml:space="preserve">                        {</v>
      </c>
      <c r="F49" s="36"/>
      <c r="G49" s="70" t="s">
        <v>34</v>
      </c>
    </row>
    <row r="50" spans="1:7" ht="15" x14ac:dyDescent="0.3">
      <c r="A50" s="33" t="s">
        <v>152</v>
      </c>
      <c r="B50" s="60" t="s">
        <v>100</v>
      </c>
      <c r="C50" s="1" t="str">
        <f>"                          #weekday#:#"&amp;B50&amp;"#,"</f>
        <v xml:space="preserve">                          #weekday#:#QUARTA_FEIRA#,</v>
      </c>
      <c r="D50" s="38" t="str">
        <f t="shared" si="1"/>
        <v xml:space="preserve">                          "weekday":"QUARTA_FEIRA",</v>
      </c>
      <c r="E50" s="67" t="str">
        <f t="shared" si="0"/>
        <v xml:space="preserve">                          "weekday":"QUARTA_FEIRA",</v>
      </c>
      <c r="F50" s="36" t="str">
        <f t="shared" si="2"/>
        <v>= exemplo</v>
      </c>
      <c r="G50" s="70" t="s">
        <v>38</v>
      </c>
    </row>
    <row r="51" spans="1:7" ht="28.8" x14ac:dyDescent="0.3">
      <c r="A51" s="33" t="s">
        <v>153</v>
      </c>
      <c r="B51" s="60" t="s">
        <v>201</v>
      </c>
      <c r="C51" s="47" t="str">
        <f>"                          #openingTime#:#"&amp;B51&amp;"#,"</f>
        <v xml:space="preserve">                          #openingTime#:#13:00:57Z#,</v>
      </c>
      <c r="D51" s="38" t="str">
        <f t="shared" si="1"/>
        <v xml:space="preserve">                          "openingTime":"13:00:57Z",</v>
      </c>
      <c r="E51" s="67" t="str">
        <f t="shared" si="0"/>
        <v xml:space="preserve">                          "openingTime":"13:00:57Z",</v>
      </c>
      <c r="F51" s="36" t="str">
        <f t="shared" si="2"/>
        <v>= exemplo</v>
      </c>
      <c r="G51" s="70" t="s">
        <v>188</v>
      </c>
    </row>
    <row r="52" spans="1:7" ht="28.8" x14ac:dyDescent="0.3">
      <c r="A52" s="33" t="s">
        <v>154</v>
      </c>
      <c r="B52" s="60" t="s">
        <v>202</v>
      </c>
      <c r="C52" s="47" t="str">
        <f>"                          #closingTime#:#"&amp;B52&amp;"#"</f>
        <v xml:space="preserve">                          #closingTime#:#19:00:57Z#</v>
      </c>
      <c r="D52" s="38" t="str">
        <f t="shared" si="1"/>
        <v xml:space="preserve">                          "closingTime":"19:00:57Z"</v>
      </c>
      <c r="E52" s="67" t="str">
        <f t="shared" si="0"/>
        <v xml:space="preserve">                          "closingTime":"19:00:57Z"</v>
      </c>
      <c r="F52" s="36" t="str">
        <f t="shared" si="2"/>
        <v>= exemplo</v>
      </c>
      <c r="G52" s="70" t="s">
        <v>189</v>
      </c>
    </row>
    <row r="53" spans="1:7" ht="15" x14ac:dyDescent="0.3">
      <c r="A53" s="33"/>
      <c r="B53" s="59"/>
      <c r="C53" s="1" t="s">
        <v>36</v>
      </c>
      <c r="D53" s="38" t="str">
        <f t="shared" si="1"/>
        <v xml:space="preserve">                        },</v>
      </c>
      <c r="E53" s="67" t="str">
        <f t="shared" si="0"/>
        <v xml:space="preserve">                        },</v>
      </c>
      <c r="F53" s="36"/>
      <c r="G53" s="70" t="s">
        <v>36</v>
      </c>
    </row>
    <row r="54" spans="1:7" ht="15" x14ac:dyDescent="0.3">
      <c r="A54" s="33"/>
      <c r="B54" s="59"/>
      <c r="C54" s="1" t="s">
        <v>34</v>
      </c>
      <c r="D54" s="38" t="str">
        <f t="shared" si="1"/>
        <v xml:space="preserve">                        {</v>
      </c>
      <c r="E54" s="67" t="str">
        <f t="shared" si="0"/>
        <v xml:space="preserve">                        {</v>
      </c>
      <c r="F54" s="36"/>
      <c r="G54" s="70" t="s">
        <v>34</v>
      </c>
    </row>
    <row r="55" spans="1:7" ht="15" x14ac:dyDescent="0.3">
      <c r="A55" s="33" t="s">
        <v>152</v>
      </c>
      <c r="B55" s="60" t="s">
        <v>101</v>
      </c>
      <c r="C55" s="1" t="str">
        <f>"                          #weekday#:#"&amp;B55&amp;"#,"</f>
        <v xml:space="preserve">                          #weekday#:#QUINTA_FEIRA#,</v>
      </c>
      <c r="D55" s="38" t="str">
        <f t="shared" si="1"/>
        <v xml:space="preserve">                          "weekday":"QUINTA_FEIRA",</v>
      </c>
      <c r="E55" s="67" t="str">
        <f t="shared" si="0"/>
        <v xml:space="preserve">                          "weekday":"QUINTA_FEIRA",</v>
      </c>
      <c r="F55" s="36" t="str">
        <f t="shared" si="2"/>
        <v>= exemplo</v>
      </c>
      <c r="G55" s="70" t="s">
        <v>39</v>
      </c>
    </row>
    <row r="56" spans="1:7" ht="28.8" x14ac:dyDescent="0.3">
      <c r="A56" s="33" t="s">
        <v>153</v>
      </c>
      <c r="B56" s="60" t="s">
        <v>201</v>
      </c>
      <c r="C56" s="47" t="str">
        <f>"                          #openingTime#:#"&amp;B56&amp;"#,"</f>
        <v xml:space="preserve">                          #openingTime#:#13:00:57Z#,</v>
      </c>
      <c r="D56" s="38" t="str">
        <f t="shared" si="1"/>
        <v xml:space="preserve">                          "openingTime":"13:00:57Z",</v>
      </c>
      <c r="E56" s="67" t="str">
        <f t="shared" si="0"/>
        <v xml:space="preserve">                          "openingTime":"13:00:57Z",</v>
      </c>
      <c r="F56" s="36" t="str">
        <f t="shared" si="2"/>
        <v>= exemplo</v>
      </c>
      <c r="G56" s="70" t="s">
        <v>188</v>
      </c>
    </row>
    <row r="57" spans="1:7" ht="28.8" x14ac:dyDescent="0.3">
      <c r="A57" s="33" t="s">
        <v>154</v>
      </c>
      <c r="B57" s="60" t="s">
        <v>202</v>
      </c>
      <c r="C57" s="47" t="str">
        <f>"                          #closingTime#:#"&amp;B57&amp;"#"</f>
        <v xml:space="preserve">                          #closingTime#:#19:00:57Z#</v>
      </c>
      <c r="D57" s="38" t="str">
        <f t="shared" si="1"/>
        <v xml:space="preserve">                          "closingTime":"19:00:57Z"</v>
      </c>
      <c r="E57" s="67" t="str">
        <f t="shared" si="0"/>
        <v xml:space="preserve">                          "closingTime":"19:00:57Z"</v>
      </c>
      <c r="F57" s="36" t="str">
        <f t="shared" si="2"/>
        <v>= exemplo</v>
      </c>
      <c r="G57" s="70" t="s">
        <v>189</v>
      </c>
    </row>
    <row r="58" spans="1:7" ht="15" x14ac:dyDescent="0.3">
      <c r="A58" s="33"/>
      <c r="B58" s="59"/>
      <c r="C58" s="1" t="s">
        <v>36</v>
      </c>
      <c r="D58" s="38" t="str">
        <f t="shared" si="1"/>
        <v xml:space="preserve">                        },</v>
      </c>
      <c r="E58" s="67" t="str">
        <f t="shared" si="0"/>
        <v xml:space="preserve">                        },</v>
      </c>
      <c r="F58" s="36"/>
      <c r="G58" s="70" t="s">
        <v>36</v>
      </c>
    </row>
    <row r="59" spans="1:7" ht="15" x14ac:dyDescent="0.3">
      <c r="A59" s="33"/>
      <c r="B59" s="59"/>
      <c r="C59" s="1" t="s">
        <v>34</v>
      </c>
      <c r="D59" s="38" t="str">
        <f t="shared" si="1"/>
        <v xml:space="preserve">                        {</v>
      </c>
      <c r="E59" s="67" t="str">
        <f t="shared" si="0"/>
        <v xml:space="preserve">                        {</v>
      </c>
      <c r="F59" s="36"/>
      <c r="G59" s="70" t="s">
        <v>34</v>
      </c>
    </row>
    <row r="60" spans="1:7" ht="15" x14ac:dyDescent="0.3">
      <c r="A60" s="33" t="s">
        <v>152</v>
      </c>
      <c r="B60" s="60" t="s">
        <v>102</v>
      </c>
      <c r="C60" s="1" t="str">
        <f>"                          #weekday#:#"&amp;B60&amp;"#,"</f>
        <v xml:space="preserve">                          #weekday#:#SEXTA_FEIRA#,</v>
      </c>
      <c r="D60" s="38" t="str">
        <f t="shared" si="1"/>
        <v xml:space="preserve">                          "weekday":"SEXTA_FEIRA",</v>
      </c>
      <c r="E60" s="67" t="str">
        <f t="shared" si="0"/>
        <v xml:space="preserve">                          "weekday":"SEXTA_FEIRA",</v>
      </c>
      <c r="F60" s="36" t="str">
        <f t="shared" si="2"/>
        <v>= exemplo</v>
      </c>
      <c r="G60" s="70" t="s">
        <v>40</v>
      </c>
    </row>
    <row r="61" spans="1:7" ht="28.8" x14ac:dyDescent="0.3">
      <c r="A61" s="33" t="s">
        <v>153</v>
      </c>
      <c r="B61" s="60" t="s">
        <v>201</v>
      </c>
      <c r="C61" s="47" t="str">
        <f>"                          #openingTime#:#"&amp;B61&amp;"#,"</f>
        <v xml:space="preserve">                          #openingTime#:#13:00:57Z#,</v>
      </c>
      <c r="D61" s="38" t="str">
        <f t="shared" si="1"/>
        <v xml:space="preserve">                          "openingTime":"13:00:57Z",</v>
      </c>
      <c r="E61" s="67" t="str">
        <f t="shared" si="0"/>
        <v xml:space="preserve">                          "openingTime":"13:00:57Z",</v>
      </c>
      <c r="F61" s="36" t="str">
        <f t="shared" si="2"/>
        <v>= exemplo</v>
      </c>
      <c r="G61" s="70" t="s">
        <v>188</v>
      </c>
    </row>
    <row r="62" spans="1:7" ht="28.8" x14ac:dyDescent="0.3">
      <c r="A62" s="33" t="s">
        <v>154</v>
      </c>
      <c r="B62" s="60" t="s">
        <v>202</v>
      </c>
      <c r="C62" s="47" t="str">
        <f>"                          #closingTime#:#"&amp;B62&amp;"#"</f>
        <v xml:space="preserve">                          #closingTime#:#19:00:57Z#</v>
      </c>
      <c r="D62" s="38" t="str">
        <f t="shared" si="1"/>
        <v xml:space="preserve">                          "closingTime":"19:00:57Z"</v>
      </c>
      <c r="E62" s="67" t="str">
        <f t="shared" si="0"/>
        <v xml:space="preserve">                          "closingTime":"19:00:57Z"</v>
      </c>
      <c r="F62" s="36" t="str">
        <f t="shared" si="2"/>
        <v>= exemplo</v>
      </c>
      <c r="G62" s="70" t="s">
        <v>189</v>
      </c>
    </row>
    <row r="63" spans="1:7" ht="15" x14ac:dyDescent="0.3">
      <c r="A63" s="33"/>
      <c r="B63" s="59"/>
      <c r="C63" s="1" t="s">
        <v>41</v>
      </c>
      <c r="D63" s="38" t="str">
        <f t="shared" si="1"/>
        <v xml:space="preserve">                        }</v>
      </c>
      <c r="E63" s="67" t="str">
        <f t="shared" si="0"/>
        <v xml:space="preserve">                        }</v>
      </c>
      <c r="F63" s="36"/>
      <c r="G63" s="70" t="s">
        <v>41</v>
      </c>
    </row>
    <row r="64" spans="1:7" ht="15" x14ac:dyDescent="0.3">
      <c r="A64" s="33"/>
      <c r="B64" s="59"/>
      <c r="C64" s="1" t="s">
        <v>42</v>
      </c>
      <c r="D64" s="38" t="str">
        <f t="shared" si="1"/>
        <v xml:space="preserve">                      ],</v>
      </c>
      <c r="E64" s="67" t="str">
        <f t="shared" si="0"/>
        <v xml:space="preserve">                      ],</v>
      </c>
      <c r="F64" s="36"/>
      <c r="G64" s="70" t="s">
        <v>42</v>
      </c>
    </row>
    <row r="65" spans="1:7" ht="28.8" x14ac:dyDescent="0.3">
      <c r="A65" s="33" t="s">
        <v>155</v>
      </c>
      <c r="B65" s="60" t="s">
        <v>88</v>
      </c>
      <c r="C65" s="1" t="str">
        <f>"                      #exception#:#"&amp;B65&amp;"#,"</f>
        <v xml:space="preserve">                      #exception#:#Exceto feriados municipais, estaduais e nacionais#,</v>
      </c>
      <c r="D65" s="38" t="str">
        <f t="shared" si="1"/>
        <v xml:space="preserve">                      "exception":"Exceto feriados municipais, estaduais e nacionais",</v>
      </c>
      <c r="E65" s="67" t="str">
        <f t="shared" si="0"/>
        <v xml:space="preserve">                      "exception":"Exceto feriados municipais, estaduais e nacionais",</v>
      </c>
      <c r="F65" s="36" t="str">
        <f t="shared" si="2"/>
        <v>= exemplo</v>
      </c>
      <c r="G65" s="70" t="s">
        <v>43</v>
      </c>
    </row>
    <row r="66" spans="1:7" ht="28.8" x14ac:dyDescent="0.3">
      <c r="A66" s="33" t="s">
        <v>156</v>
      </c>
      <c r="B66" s="60" t="s">
        <v>157</v>
      </c>
      <c r="C66" s="1" t="str">
        <f>"                      #isPublicAccessAllowed#:"&amp;B66</f>
        <v xml:space="preserve">                      #isPublicAccessAllowed#:true</v>
      </c>
      <c r="D66" s="38" t="str">
        <f t="shared" si="1"/>
        <v xml:space="preserve">                      "isPublicAccessAllowed":true</v>
      </c>
      <c r="E66" s="67" t="str">
        <f t="shared" si="0"/>
        <v xml:space="preserve">                      "isPublicAccessAllowed":true</v>
      </c>
      <c r="F66" s="36" t="str">
        <f t="shared" si="2"/>
        <v>= exemplo</v>
      </c>
      <c r="G66" s="70" t="s">
        <v>44</v>
      </c>
    </row>
    <row r="67" spans="1:7" ht="15" x14ac:dyDescent="0.3">
      <c r="A67" s="33"/>
      <c r="B67" s="59"/>
      <c r="C67" s="1" t="s">
        <v>17</v>
      </c>
      <c r="D67" s="38" t="str">
        <f t="shared" si="1"/>
        <v xml:space="preserve">                    },</v>
      </c>
      <c r="E67" s="67" t="str">
        <f t="shared" si="0"/>
        <v xml:space="preserve">                    },</v>
      </c>
      <c r="F67" s="36"/>
      <c r="G67" s="70" t="s">
        <v>17</v>
      </c>
    </row>
    <row r="68" spans="1:7" ht="15" x14ac:dyDescent="0.3">
      <c r="A68" s="33" t="s">
        <v>158</v>
      </c>
      <c r="B68" s="62" t="s">
        <v>206</v>
      </c>
      <c r="C68" s="1" t="s">
        <v>112</v>
      </c>
      <c r="D68" s="38" t="str">
        <f t="shared" si="1"/>
        <v xml:space="preserve">                    "phones":[</v>
      </c>
      <c r="E68" s="67" t="str">
        <f t="shared" ref="E68:E110" si="3">D68</f>
        <v xml:space="preserve">                    "phones":[</v>
      </c>
      <c r="F68" s="36"/>
      <c r="G68" s="70" t="s">
        <v>45</v>
      </c>
    </row>
    <row r="69" spans="1:7" ht="15" x14ac:dyDescent="0.3">
      <c r="A69" s="33"/>
      <c r="B69" s="59"/>
      <c r="C69" s="1" t="s">
        <v>46</v>
      </c>
      <c r="D69" s="38" t="str">
        <f t="shared" ref="D69:D110" si="4">SUBSTITUTE(C69,"#","""")</f>
        <v xml:space="preserve">                      {</v>
      </c>
      <c r="E69" s="67" t="str">
        <f t="shared" si="3"/>
        <v xml:space="preserve">                      {</v>
      </c>
      <c r="F69" s="36"/>
      <c r="G69" s="70" t="s">
        <v>46</v>
      </c>
    </row>
    <row r="70" spans="1:7" ht="15" x14ac:dyDescent="0.3">
      <c r="A70" s="33" t="s">
        <v>135</v>
      </c>
      <c r="B70" s="60" t="s">
        <v>89</v>
      </c>
      <c r="C70" s="1" t="str">
        <f>"                        #type#:#"&amp;B70&amp;"#,"</f>
        <v xml:space="preserve">                        #type#:#FIXO#,</v>
      </c>
      <c r="D70" s="38" t="str">
        <f t="shared" si="4"/>
        <v xml:space="preserve">                        "type":"FIXO",</v>
      </c>
      <c r="E70" s="67" t="str">
        <f t="shared" si="3"/>
        <v xml:space="preserve">                        "type":"FIXO",</v>
      </c>
      <c r="F70" s="36" t="str">
        <f t="shared" ref="F70:F90" si="5">IF(E70=G70,"= exemplo",IF(B70="","PREENCHER","") )</f>
        <v>= exemplo</v>
      </c>
      <c r="G70" s="70" t="s">
        <v>47</v>
      </c>
    </row>
    <row r="71" spans="1:7" ht="15" x14ac:dyDescent="0.3">
      <c r="A71" s="33" t="s">
        <v>159</v>
      </c>
      <c r="B71" s="60" t="s">
        <v>90</v>
      </c>
      <c r="C71" s="1" t="str">
        <f>"                        #countryCallingCode#:#"&amp;B71&amp;"#,"</f>
        <v xml:space="preserve">                        #countryCallingCode#:#55#,</v>
      </c>
      <c r="D71" s="38" t="str">
        <f t="shared" si="4"/>
        <v xml:space="preserve">                        "countryCallingCode":"55",</v>
      </c>
      <c r="E71" s="67" t="str">
        <f t="shared" si="3"/>
        <v xml:space="preserve">                        "countryCallingCode":"55",</v>
      </c>
      <c r="F71" s="36" t="str">
        <f t="shared" si="5"/>
        <v>= exemplo</v>
      </c>
      <c r="G71" s="70" t="s">
        <v>48</v>
      </c>
    </row>
    <row r="72" spans="1:7" ht="15" x14ac:dyDescent="0.3">
      <c r="A72" s="33" t="s">
        <v>160</v>
      </c>
      <c r="B72" s="60" t="s">
        <v>91</v>
      </c>
      <c r="C72" s="1" t="str">
        <f>"                        #areaCode#:#"&amp;B72&amp;"#,"</f>
        <v xml:space="preserve">                        #areaCode#:#14#,</v>
      </c>
      <c r="D72" s="38" t="str">
        <f t="shared" si="4"/>
        <v xml:space="preserve">                        "areaCode":"14",</v>
      </c>
      <c r="E72" s="67" t="str">
        <f t="shared" si="3"/>
        <v xml:space="preserve">                        "areaCode":"14",</v>
      </c>
      <c r="F72" s="36" t="str">
        <f t="shared" si="5"/>
        <v>= exemplo</v>
      </c>
      <c r="G72" s="70" t="s">
        <v>49</v>
      </c>
    </row>
    <row r="73" spans="1:7" ht="15" x14ac:dyDescent="0.3">
      <c r="A73" s="33" t="s">
        <v>161</v>
      </c>
      <c r="B73" s="60" t="s">
        <v>92</v>
      </c>
      <c r="C73" s="1" t="str">
        <f>"                        #number#:#"&amp;B73&amp;"#"</f>
        <v xml:space="preserve">                        #number#:#35721199#</v>
      </c>
      <c r="D73" s="38" t="str">
        <f t="shared" si="4"/>
        <v xml:space="preserve">                        "number":"35721199"</v>
      </c>
      <c r="E73" s="67" t="str">
        <f t="shared" si="3"/>
        <v xml:space="preserve">                        "number":"35721199"</v>
      </c>
      <c r="F73" s="36" t="str">
        <f t="shared" si="5"/>
        <v>= exemplo</v>
      </c>
      <c r="G73" s="70" t="s">
        <v>50</v>
      </c>
    </row>
    <row r="74" spans="1:7" ht="15" x14ac:dyDescent="0.3">
      <c r="A74" s="33"/>
      <c r="B74" s="59"/>
      <c r="C74" s="1" t="s">
        <v>51</v>
      </c>
      <c r="D74" s="38" t="str">
        <f t="shared" si="4"/>
        <v xml:space="preserve">                      },</v>
      </c>
      <c r="E74" s="67" t="str">
        <f t="shared" si="3"/>
        <v xml:space="preserve">                      },</v>
      </c>
      <c r="F74" s="36"/>
      <c r="G74" s="70" t="s">
        <v>51</v>
      </c>
    </row>
    <row r="75" spans="1:7" ht="15" x14ac:dyDescent="0.3">
      <c r="A75" s="33"/>
      <c r="B75" s="59"/>
      <c r="C75" s="1" t="s">
        <v>46</v>
      </c>
      <c r="D75" s="38" t="str">
        <f t="shared" si="4"/>
        <v xml:space="preserve">                      {</v>
      </c>
      <c r="E75" s="67" t="str">
        <f t="shared" si="3"/>
        <v xml:space="preserve">                      {</v>
      </c>
      <c r="F75" s="36"/>
      <c r="G75" s="70" t="s">
        <v>46</v>
      </c>
    </row>
    <row r="76" spans="1:7" ht="15" x14ac:dyDescent="0.3">
      <c r="A76" s="33" t="s">
        <v>135</v>
      </c>
      <c r="B76" s="60" t="s">
        <v>93</v>
      </c>
      <c r="C76" s="1" t="str">
        <f>"                        #type#:#"&amp;B76&amp;"#,"</f>
        <v xml:space="preserve">                        #type#:#MOVEL#,</v>
      </c>
      <c r="D76" s="38" t="str">
        <f t="shared" si="4"/>
        <v xml:space="preserve">                        "type":"MOVEL",</v>
      </c>
      <c r="E76" s="67" t="str">
        <f t="shared" si="3"/>
        <v xml:space="preserve">                        "type":"MOVEL",</v>
      </c>
      <c r="F76" s="36" t="str">
        <f t="shared" si="5"/>
        <v>= exemplo</v>
      </c>
      <c r="G76" s="70" t="s">
        <v>52</v>
      </c>
    </row>
    <row r="77" spans="1:7" ht="15" x14ac:dyDescent="0.3">
      <c r="A77" s="33" t="s">
        <v>159</v>
      </c>
      <c r="B77" s="60" t="s">
        <v>90</v>
      </c>
      <c r="C77" s="1" t="str">
        <f>"                        #countryCallingCode#:#"&amp;B77&amp;"#,"</f>
        <v xml:space="preserve">                        #countryCallingCode#:#55#,</v>
      </c>
      <c r="D77" s="38" t="str">
        <f t="shared" si="4"/>
        <v xml:space="preserve">                        "countryCallingCode":"55",</v>
      </c>
      <c r="E77" s="67" t="str">
        <f t="shared" si="3"/>
        <v xml:space="preserve">                        "countryCallingCode":"55",</v>
      </c>
      <c r="F77" s="36" t="str">
        <f t="shared" si="5"/>
        <v>= exemplo</v>
      </c>
      <c r="G77" s="70" t="s">
        <v>48</v>
      </c>
    </row>
    <row r="78" spans="1:7" ht="15" x14ac:dyDescent="0.3">
      <c r="A78" s="33" t="s">
        <v>160</v>
      </c>
      <c r="B78" s="60" t="s">
        <v>91</v>
      </c>
      <c r="C78" s="1" t="str">
        <f>"                        #areaCode#:#"&amp;B78&amp;"#,"</f>
        <v xml:space="preserve">                        #areaCode#:#14#,</v>
      </c>
      <c r="D78" s="38" t="str">
        <f t="shared" si="4"/>
        <v xml:space="preserve">                        "areaCode":"14",</v>
      </c>
      <c r="E78" s="67" t="str">
        <f t="shared" si="3"/>
        <v xml:space="preserve">                        "areaCode":"14",</v>
      </c>
      <c r="F78" s="36" t="str">
        <f t="shared" si="5"/>
        <v>= exemplo</v>
      </c>
      <c r="G78" s="70" t="s">
        <v>49</v>
      </c>
    </row>
    <row r="79" spans="1:7" ht="15" x14ac:dyDescent="0.3">
      <c r="A79" s="33" t="s">
        <v>161</v>
      </c>
      <c r="B79" s="60" t="s">
        <v>94</v>
      </c>
      <c r="C79" s="1" t="str">
        <f>"                        #number#:#"&amp;B79&amp;"#"</f>
        <v xml:space="preserve">                        #number#:#997865532#</v>
      </c>
      <c r="D79" s="38" t="str">
        <f t="shared" si="4"/>
        <v xml:space="preserve">                        "number":"997865532"</v>
      </c>
      <c r="E79" s="67" t="str">
        <f t="shared" si="3"/>
        <v xml:space="preserve">                        "number":"997865532"</v>
      </c>
      <c r="F79" s="36" t="str">
        <f t="shared" si="5"/>
        <v>= exemplo</v>
      </c>
      <c r="G79" s="70" t="s">
        <v>53</v>
      </c>
    </row>
    <row r="80" spans="1:7" ht="15" x14ac:dyDescent="0.3">
      <c r="A80" s="33"/>
      <c r="B80" s="59"/>
      <c r="C80" s="1" t="s">
        <v>31</v>
      </c>
      <c r="D80" s="38" t="str">
        <f t="shared" si="4"/>
        <v xml:space="preserve">                      }</v>
      </c>
      <c r="E80" s="67" t="str">
        <f t="shared" si="3"/>
        <v xml:space="preserve">                      }</v>
      </c>
      <c r="F80" s="36"/>
      <c r="G80" s="70" t="s">
        <v>31</v>
      </c>
    </row>
    <row r="81" spans="1:7" ht="15" x14ac:dyDescent="0.3">
      <c r="A81" s="33"/>
      <c r="B81" s="59"/>
      <c r="C81" s="1" t="s">
        <v>54</v>
      </c>
      <c r="D81" s="38" t="str">
        <f t="shared" si="4"/>
        <v xml:space="preserve">                    ],</v>
      </c>
      <c r="E81" s="67" t="str">
        <f t="shared" si="3"/>
        <v xml:space="preserve">                    ],</v>
      </c>
      <c r="F81" s="36"/>
      <c r="G81" s="70" t="s">
        <v>54</v>
      </c>
    </row>
    <row r="82" spans="1:7" ht="28.8" x14ac:dyDescent="0.3">
      <c r="A82" s="33" t="s">
        <v>162</v>
      </c>
      <c r="B82" s="59"/>
      <c r="C82" s="1" t="s">
        <v>113</v>
      </c>
      <c r="D82" s="38" t="str">
        <f t="shared" si="4"/>
        <v xml:space="preserve">                    "services":[</v>
      </c>
      <c r="E82" s="67" t="str">
        <f t="shared" si="3"/>
        <v xml:space="preserve">                    "services":[</v>
      </c>
      <c r="F82" s="36"/>
      <c r="G82" s="70" t="s">
        <v>55</v>
      </c>
    </row>
    <row r="83" spans="1:7" ht="15" x14ac:dyDescent="0.3">
      <c r="A83" s="33"/>
      <c r="B83" s="59"/>
      <c r="C83" s="1" t="s">
        <v>46</v>
      </c>
      <c r="D83" s="38" t="str">
        <f t="shared" si="4"/>
        <v xml:space="preserve">                      {</v>
      </c>
      <c r="E83" s="67" t="str">
        <f t="shared" si="3"/>
        <v xml:space="preserve">                      {</v>
      </c>
      <c r="F83" s="36"/>
      <c r="G83" s="70" t="s">
        <v>46</v>
      </c>
    </row>
    <row r="84" spans="1:7" ht="43.2" x14ac:dyDescent="0.3">
      <c r="A84" s="33" t="s">
        <v>163</v>
      </c>
      <c r="B84" s="60" t="s">
        <v>95</v>
      </c>
      <c r="C84" s="1" t="str">
        <f>"                        #name#:#"&amp;B84&amp;"#,"</f>
        <v xml:space="preserve">                        #name#:#RECEBIMENTOS_PAGAMENTOS_QUALQUER_NATUREZA#,</v>
      </c>
      <c r="D84" s="38" t="str">
        <f t="shared" si="4"/>
        <v xml:space="preserve">                        "name":"RECEBIMENTOS_PAGAMENTOS_QUALQUER_NATUREZA",</v>
      </c>
      <c r="E84" s="67" t="str">
        <f t="shared" si="3"/>
        <v xml:space="preserve">                        "name":"RECEBIMENTOS_PAGAMENTOS_QUALQUER_NATUREZA",</v>
      </c>
      <c r="F84" s="36" t="str">
        <f t="shared" si="5"/>
        <v>= exemplo</v>
      </c>
      <c r="G84" s="70" t="s">
        <v>56</v>
      </c>
    </row>
    <row r="85" spans="1:7" ht="39.6" x14ac:dyDescent="0.3">
      <c r="A85" s="33" t="s">
        <v>136</v>
      </c>
      <c r="B85" s="60" t="s">
        <v>96</v>
      </c>
      <c r="C85" s="1" t="str">
        <f>"                        #code#:#"&amp;B85&amp;"#"</f>
        <v xml:space="preserve">                        #code#:#RECEBE_PAGA_QUALQUER_NATUREZA#</v>
      </c>
      <c r="D85" s="38" t="str">
        <f t="shared" si="4"/>
        <v xml:space="preserve">                        "code":"RECEBE_PAGA_QUALQUER_NATUREZA"</v>
      </c>
      <c r="E85" s="67" t="str">
        <f t="shared" si="3"/>
        <v xml:space="preserve">                        "code":"RECEBE_PAGA_QUALQUER_NATUREZA"</v>
      </c>
      <c r="F85" s="36" t="str">
        <f t="shared" si="5"/>
        <v>= exemplo</v>
      </c>
      <c r="G85" s="70" t="s">
        <v>57</v>
      </c>
    </row>
    <row r="86" spans="1:7" ht="15" x14ac:dyDescent="0.3">
      <c r="A86" s="33"/>
      <c r="B86" s="59"/>
      <c r="C86" s="1" t="s">
        <v>51</v>
      </c>
      <c r="D86" s="38" t="str">
        <f t="shared" si="4"/>
        <v xml:space="preserve">                      },</v>
      </c>
      <c r="E86" s="67" t="str">
        <f t="shared" si="3"/>
        <v xml:space="preserve">                      },</v>
      </c>
      <c r="F86" s="36"/>
      <c r="G86" s="70" t="s">
        <v>51</v>
      </c>
    </row>
    <row r="87" spans="1:7" ht="15" x14ac:dyDescent="0.3">
      <c r="A87" s="33"/>
      <c r="B87" s="59"/>
      <c r="C87" s="1" t="s">
        <v>46</v>
      </c>
      <c r="D87" s="38" t="str">
        <f t="shared" si="4"/>
        <v xml:space="preserve">                      {</v>
      </c>
      <c r="E87" s="67" t="str">
        <f t="shared" si="3"/>
        <v xml:space="preserve">                      {</v>
      </c>
      <c r="F87" s="36"/>
      <c r="G87" s="70" t="s">
        <v>46</v>
      </c>
    </row>
    <row r="88" spans="1:7" ht="28.8" x14ac:dyDescent="0.3">
      <c r="A88" s="33" t="s">
        <v>163</v>
      </c>
      <c r="B88" s="60" t="s">
        <v>97</v>
      </c>
      <c r="C88" s="1" t="str">
        <f>"                        #name#:#"&amp;B88&amp;"#,"</f>
        <v xml:space="preserve">                        #name#:#OUTROS_PRODUTOS_SERVICOS#,</v>
      </c>
      <c r="D88" s="38" t="str">
        <f t="shared" si="4"/>
        <v xml:space="preserve">                        "name":"OUTROS_PRODUTOS_SERVICOS",</v>
      </c>
      <c r="E88" s="67" t="str">
        <f t="shared" si="3"/>
        <v xml:space="preserve">                        "name":"OUTROS_PRODUTOS_SERVICOS",</v>
      </c>
      <c r="F88" s="36" t="str">
        <f t="shared" si="5"/>
        <v>= exemplo</v>
      </c>
      <c r="G88" s="70" t="s">
        <v>58</v>
      </c>
    </row>
    <row r="89" spans="1:7" ht="28.8" x14ac:dyDescent="0.3">
      <c r="A89" s="33" t="s">
        <v>136</v>
      </c>
      <c r="B89" s="60" t="s">
        <v>97</v>
      </c>
      <c r="C89" s="1" t="str">
        <f>"                        #code#:#"&amp;B89&amp;"#,"</f>
        <v xml:space="preserve">                        #code#:#OUTROS_PRODUTOS_SERVICOS#,</v>
      </c>
      <c r="D89" s="38" t="str">
        <f t="shared" si="4"/>
        <v xml:space="preserve">                        "code":"OUTROS_PRODUTOS_SERVICOS",</v>
      </c>
      <c r="E89" s="67" t="str">
        <f t="shared" si="3"/>
        <v xml:space="preserve">                        "code":"OUTROS_PRODUTOS_SERVICOS",</v>
      </c>
      <c r="F89" s="36" t="str">
        <f t="shared" si="5"/>
        <v>= exemplo</v>
      </c>
      <c r="G89" s="70" t="s">
        <v>59</v>
      </c>
    </row>
    <row r="90" spans="1:7" ht="28.8" x14ac:dyDescent="0.3">
      <c r="A90" s="33" t="s">
        <v>164</v>
      </c>
      <c r="B90" s="60" t="s">
        <v>98</v>
      </c>
      <c r="C90" s="1" t="str">
        <f>"                        #additionalInfo#:#"&amp;B90&amp;"#"</f>
        <v xml:space="preserve">                        #additionalInfo#:#Renegociação#</v>
      </c>
      <c r="D90" s="38" t="str">
        <f t="shared" si="4"/>
        <v xml:space="preserve">                        "additionalInfo":"Renegociação"</v>
      </c>
      <c r="E90" s="67" t="str">
        <f t="shared" si="3"/>
        <v xml:space="preserve">                        "additionalInfo":"Renegociação"</v>
      </c>
      <c r="F90" s="36" t="str">
        <f t="shared" si="5"/>
        <v>= exemplo</v>
      </c>
      <c r="G90" s="70" t="s">
        <v>60</v>
      </c>
    </row>
    <row r="91" spans="1:7" ht="15" x14ac:dyDescent="0.3">
      <c r="A91" s="33"/>
      <c r="B91" s="64"/>
      <c r="C91" s="1" t="s">
        <v>31</v>
      </c>
      <c r="D91" s="38" t="str">
        <f t="shared" si="4"/>
        <v xml:space="preserve">                      }</v>
      </c>
      <c r="E91" s="67" t="str">
        <f t="shared" si="3"/>
        <v xml:space="preserve">                      }</v>
      </c>
      <c r="F91" s="36"/>
      <c r="G91" s="70" t="s">
        <v>31</v>
      </c>
    </row>
    <row r="92" spans="1:7" ht="15" x14ac:dyDescent="0.3">
      <c r="A92" s="33"/>
      <c r="B92" s="64"/>
      <c r="C92" s="1" t="s">
        <v>61</v>
      </c>
      <c r="D92" s="38" t="str">
        <f t="shared" si="4"/>
        <v xml:space="preserve">                    ]</v>
      </c>
      <c r="E92" s="67" t="str">
        <f t="shared" si="3"/>
        <v xml:space="preserve">                    ]</v>
      </c>
      <c r="F92" s="36"/>
      <c r="G92" s="70" t="s">
        <v>61</v>
      </c>
    </row>
    <row r="93" spans="1:7" ht="15" x14ac:dyDescent="0.3">
      <c r="A93" s="33"/>
      <c r="B93" s="64"/>
      <c r="C93" s="1" t="s">
        <v>62</v>
      </c>
      <c r="D93" s="38" t="str">
        <f t="shared" si="4"/>
        <v xml:space="preserve">                  }</v>
      </c>
      <c r="E93" s="67" t="str">
        <f t="shared" si="3"/>
        <v xml:space="preserve">                  }</v>
      </c>
      <c r="F93" s="36"/>
      <c r="G93" s="70" t="s">
        <v>62</v>
      </c>
    </row>
    <row r="94" spans="1:7" ht="15" x14ac:dyDescent="0.3">
      <c r="A94" s="33"/>
      <c r="B94" s="64"/>
      <c r="C94" s="1" t="s">
        <v>63</v>
      </c>
      <c r="D94" s="38" t="str">
        <f t="shared" si="4"/>
        <v xml:space="preserve">                ]</v>
      </c>
      <c r="E94" s="67" t="str">
        <f t="shared" si="3"/>
        <v xml:space="preserve">                ]</v>
      </c>
      <c r="F94" s="36"/>
      <c r="G94" s="70" t="s">
        <v>63</v>
      </c>
    </row>
    <row r="95" spans="1:7" ht="15" x14ac:dyDescent="0.3">
      <c r="A95" s="33"/>
      <c r="B95" s="64"/>
      <c r="C95" s="1" t="s">
        <v>64</v>
      </c>
      <c r="D95" s="38" t="str">
        <f t="shared" si="4"/>
        <v xml:space="preserve">              }</v>
      </c>
      <c r="E95" s="67" t="str">
        <f t="shared" si="3"/>
        <v xml:space="preserve">              }</v>
      </c>
      <c r="F95" s="36"/>
      <c r="G95" s="70" t="s">
        <v>64</v>
      </c>
    </row>
    <row r="96" spans="1:7" ht="15" x14ac:dyDescent="0.3">
      <c r="A96" s="33"/>
      <c r="B96" s="64"/>
      <c r="C96" s="1" t="s">
        <v>65</v>
      </c>
      <c r="D96" s="38" t="str">
        <f t="shared" si="4"/>
        <v xml:space="preserve">            ]</v>
      </c>
      <c r="E96" s="67" t="str">
        <f t="shared" si="3"/>
        <v xml:space="preserve">            ]</v>
      </c>
      <c r="F96" s="36"/>
      <c r="G96" s="70" t="s">
        <v>65</v>
      </c>
    </row>
    <row r="97" spans="1:7" ht="15" x14ac:dyDescent="0.3">
      <c r="A97" s="33"/>
      <c r="B97" s="64"/>
      <c r="C97" s="1" t="s">
        <v>66</v>
      </c>
      <c r="D97" s="38" t="str">
        <f t="shared" si="4"/>
        <v xml:space="preserve">          }</v>
      </c>
      <c r="E97" s="67" t="str">
        <f t="shared" si="3"/>
        <v xml:space="preserve">          }</v>
      </c>
      <c r="F97" s="36"/>
      <c r="G97" s="70" t="s">
        <v>66</v>
      </c>
    </row>
    <row r="98" spans="1:7" ht="15" x14ac:dyDescent="0.3">
      <c r="A98" s="33"/>
      <c r="B98" s="64"/>
      <c r="C98" s="1" t="s">
        <v>67</v>
      </c>
      <c r="D98" s="38" t="str">
        <f t="shared" si="4"/>
        <v xml:space="preserve">        },</v>
      </c>
      <c r="E98" s="67" t="str">
        <f t="shared" si="3"/>
        <v xml:space="preserve">        },</v>
      </c>
      <c r="F98" s="36"/>
      <c r="G98" s="70" t="s">
        <v>190</v>
      </c>
    </row>
    <row r="99" spans="1:7" ht="15" x14ac:dyDescent="0.3">
      <c r="A99" s="34"/>
      <c r="B99" s="64"/>
      <c r="C99" s="47" t="str">
        <f>"#links#:{"</f>
        <v>#links#:{</v>
      </c>
      <c r="D99" s="38" t="str">
        <f t="shared" si="4"/>
        <v>"links":{</v>
      </c>
      <c r="E99" s="67" t="str">
        <f t="shared" si="3"/>
        <v>"links":{</v>
      </c>
      <c r="F99" s="36"/>
      <c r="G99" s="70" t="s">
        <v>191</v>
      </c>
    </row>
    <row r="100" spans="1:7" ht="28.8" x14ac:dyDescent="0.3">
      <c r="A100" s="33" t="s">
        <v>175</v>
      </c>
      <c r="B100" s="78" t="s">
        <v>173</v>
      </c>
      <c r="C100" s="47" t="str">
        <f>"          #self#:#"&amp;B100&amp;"#,"</f>
        <v xml:space="preserve">          #self#:#https://api.banco.com.br/open-banking/channels/v1/branches#,</v>
      </c>
      <c r="D100" s="38" t="str">
        <f t="shared" si="4"/>
        <v xml:space="preserve">          "self":"https://api.banco.com.br/open-banking/channels/v1/branches",</v>
      </c>
      <c r="E100" s="67" t="str">
        <f t="shared" si="3"/>
        <v xml:space="preserve">          "self":"https://api.banco.com.br/open-banking/channels/v1/branches",</v>
      </c>
      <c r="F100" s="36" t="str">
        <f>IF(E100=G100,"= exemplo",IF(B100="","PREENCHER","") )</f>
        <v>= exemplo</v>
      </c>
      <c r="G100" s="70" t="s">
        <v>192</v>
      </c>
    </row>
    <row r="101" spans="1:7" ht="28.8" x14ac:dyDescent="0.3">
      <c r="A101" s="33" t="s">
        <v>176</v>
      </c>
      <c r="B101" s="78" t="s">
        <v>173</v>
      </c>
      <c r="C101" s="47" t="str">
        <f>"          #first#:#"&amp;B101&amp;"#,"</f>
        <v xml:space="preserve">          #first#:#https://api.banco.com.br/open-banking/channels/v1/branches#,</v>
      </c>
      <c r="D101" s="38" t="str">
        <f t="shared" si="4"/>
        <v xml:space="preserve">          "first":"https://api.banco.com.br/open-banking/channels/v1/branches",</v>
      </c>
      <c r="E101" s="67" t="str">
        <f t="shared" si="3"/>
        <v xml:space="preserve">          "first":"https://api.banco.com.br/open-banking/channels/v1/branches",</v>
      </c>
      <c r="F101" s="36" t="str">
        <f t="shared" ref="F101:F108" si="6">IF(E101=G101,"= exemplo",IF(B101="","PREENCHER","") )</f>
        <v>= exemplo</v>
      </c>
      <c r="G101" s="70" t="s">
        <v>193</v>
      </c>
    </row>
    <row r="102" spans="1:7" ht="15" x14ac:dyDescent="0.3">
      <c r="A102" s="33" t="s">
        <v>177</v>
      </c>
      <c r="B102" s="79" t="s">
        <v>174</v>
      </c>
      <c r="C102" s="47" t="str">
        <f>"          #prev#:#"&amp;B102&amp;"#,"</f>
        <v xml:space="preserve">          #prev#:#null#,</v>
      </c>
      <c r="D102" s="38" t="str">
        <f t="shared" si="4"/>
        <v xml:space="preserve">          "prev":"null",</v>
      </c>
      <c r="E102" s="67" t="str">
        <f t="shared" si="3"/>
        <v xml:space="preserve">          "prev":"null",</v>
      </c>
      <c r="F102" s="36" t="str">
        <f t="shared" si="6"/>
        <v>= exemplo</v>
      </c>
      <c r="G102" s="70" t="s">
        <v>194</v>
      </c>
    </row>
    <row r="103" spans="1:7" ht="15" x14ac:dyDescent="0.3">
      <c r="A103" s="33" t="s">
        <v>178</v>
      </c>
      <c r="B103" s="79" t="s">
        <v>174</v>
      </c>
      <c r="C103" s="47" t="str">
        <f>"          #next#:#"&amp;B103&amp;"#,"</f>
        <v xml:space="preserve">          #next#:#null#,</v>
      </c>
      <c r="D103" s="38" t="str">
        <f t="shared" si="4"/>
        <v xml:space="preserve">          "next":"null",</v>
      </c>
      <c r="E103" s="67" t="str">
        <f t="shared" si="3"/>
        <v xml:space="preserve">          "next":"null",</v>
      </c>
      <c r="F103" s="36" t="str">
        <f t="shared" si="6"/>
        <v>= exemplo</v>
      </c>
      <c r="G103" s="70" t="s">
        <v>195</v>
      </c>
    </row>
    <row r="104" spans="1:7" ht="28.8" x14ac:dyDescent="0.3">
      <c r="A104" s="33" t="s">
        <v>179</v>
      </c>
      <c r="B104" s="78" t="s">
        <v>173</v>
      </c>
      <c r="C104" s="47" t="str">
        <f>"          #last#:#"&amp;B104&amp;"#"</f>
        <v xml:space="preserve">          #last#:#https://api.banco.com.br/open-banking/channels/v1/branches#</v>
      </c>
      <c r="D104" s="38" t="str">
        <f t="shared" si="4"/>
        <v xml:space="preserve">          "last":"https://api.banco.com.br/open-banking/channels/v1/branches"</v>
      </c>
      <c r="E104" s="67" t="str">
        <f t="shared" si="3"/>
        <v xml:space="preserve">          "last":"https://api.banco.com.br/open-banking/channels/v1/branches"</v>
      </c>
      <c r="F104" s="36" t="str">
        <f t="shared" si="6"/>
        <v>= exemplo</v>
      </c>
      <c r="G104" s="70" t="s">
        <v>196</v>
      </c>
    </row>
    <row r="105" spans="1:7" ht="15" x14ac:dyDescent="0.3">
      <c r="A105" s="34"/>
      <c r="B105" s="65" t="s">
        <v>171</v>
      </c>
      <c r="C105" s="47" t="s">
        <v>67</v>
      </c>
      <c r="D105" s="38" t="str">
        <f t="shared" si="4"/>
        <v xml:space="preserve">        },</v>
      </c>
      <c r="E105" s="67" t="str">
        <f t="shared" si="3"/>
        <v xml:space="preserve">        },</v>
      </c>
      <c r="F105" s="36"/>
      <c r="G105" s="70" t="s">
        <v>67</v>
      </c>
    </row>
    <row r="106" spans="1:7" ht="15" x14ac:dyDescent="0.3">
      <c r="A106" s="34"/>
      <c r="B106" s="65"/>
      <c r="C106" s="47" t="s">
        <v>200</v>
      </c>
      <c r="D106" s="38" t="str">
        <f t="shared" si="4"/>
        <v xml:space="preserve">        "meta":{</v>
      </c>
      <c r="E106" s="67" t="str">
        <f t="shared" si="3"/>
        <v xml:space="preserve">        "meta":{</v>
      </c>
      <c r="F106" s="36"/>
      <c r="G106" s="70" t="s">
        <v>197</v>
      </c>
    </row>
    <row r="107" spans="1:7" ht="15" x14ac:dyDescent="0.3">
      <c r="A107" s="33" t="s">
        <v>180</v>
      </c>
      <c r="B107" s="79">
        <v>1</v>
      </c>
      <c r="C107" s="47" t="str">
        <f>"          #totalRecords#:"&amp;B107&amp;","</f>
        <v xml:space="preserve">          #totalRecords#:1,</v>
      </c>
      <c r="D107" s="38" t="str">
        <f t="shared" si="4"/>
        <v xml:space="preserve">          "totalRecords":1,</v>
      </c>
      <c r="E107" s="67" t="str">
        <f t="shared" si="3"/>
        <v xml:space="preserve">          "totalRecords":1,</v>
      </c>
      <c r="F107" s="36" t="str">
        <f t="shared" si="6"/>
        <v>= exemplo</v>
      </c>
      <c r="G107" s="70" t="s">
        <v>198</v>
      </c>
    </row>
    <row r="108" spans="1:7" ht="15" x14ac:dyDescent="0.3">
      <c r="A108" s="33" t="s">
        <v>181</v>
      </c>
      <c r="B108" s="79">
        <v>1</v>
      </c>
      <c r="C108" s="47" t="str">
        <f>"          #totalPages#:"&amp;B108</f>
        <v xml:space="preserve">          #totalPages#:1</v>
      </c>
      <c r="D108" s="38" t="str">
        <f t="shared" si="4"/>
        <v xml:space="preserve">          "totalPages":1</v>
      </c>
      <c r="E108" s="67" t="str">
        <f t="shared" si="3"/>
        <v xml:space="preserve">          "totalPages":1</v>
      </c>
      <c r="F108" s="36" t="str">
        <f t="shared" si="6"/>
        <v>= exemplo</v>
      </c>
      <c r="G108" s="70" t="s">
        <v>199</v>
      </c>
    </row>
    <row r="109" spans="1:7" ht="15" x14ac:dyDescent="0.3">
      <c r="A109" s="34"/>
      <c r="B109" s="34"/>
      <c r="C109" s="47" t="s">
        <v>190</v>
      </c>
      <c r="D109" s="38" t="str">
        <f t="shared" si="4"/>
        <v xml:space="preserve">        }</v>
      </c>
      <c r="E109" s="67" t="str">
        <f t="shared" si="3"/>
        <v xml:space="preserve">        }</v>
      </c>
      <c r="F109" s="36"/>
      <c r="G109" s="70" t="s">
        <v>190</v>
      </c>
    </row>
    <row r="110" spans="1:7" ht="15" x14ac:dyDescent="0.3">
      <c r="A110" s="34"/>
      <c r="B110" s="34"/>
      <c r="C110" s="48" t="s">
        <v>172</v>
      </c>
      <c r="D110" s="38" t="str">
        <f t="shared" si="4"/>
        <v>}</v>
      </c>
      <c r="E110" s="67" t="str">
        <f t="shared" si="3"/>
        <v>}</v>
      </c>
      <c r="F110" s="36"/>
      <c r="G110" s="71" t="s">
        <v>172</v>
      </c>
    </row>
    <row r="111" spans="1:7" x14ac:dyDescent="0.3">
      <c r="C111" s="41"/>
      <c r="F111" s="42"/>
    </row>
    <row r="112" spans="1:7" x14ac:dyDescent="0.3">
      <c r="C112" s="41"/>
      <c r="F112" s="42"/>
    </row>
    <row r="113" spans="6:6" x14ac:dyDescent="0.3">
      <c r="F113" s="42"/>
    </row>
    <row r="114" spans="6:6" x14ac:dyDescent="0.3">
      <c r="F114" s="42"/>
    </row>
  </sheetData>
  <sheetProtection algorithmName="SHA-512" hashValue="IUqYF2FBexwzNc632u9M4qoDualbyd8xcLBsdE1EPTFxj4uSWtaXGLsiSiCPZIFUJgB2DSjN6cYjyYYJj5jc9Q==" saltValue="DYCE13OFCy48lgqtGa27Aw==" spinCount="100000" sheet="1" selectLockedCells="1"/>
  <mergeCells count="1">
    <mergeCell ref="A1:E1"/>
  </mergeCells>
  <pageMargins left="0.511811024" right="0.511811024" top="0.78740157499999996" bottom="0.78740157499999996" header="0.31496062000000002" footer="0.31496062000000002"/>
  <pageSetup paperSize="9" orientation="portrait" horizontalDpi="0"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8BF89ED-2F61-4694-B92A-A3C4A8CDF3BD}">
          <x14:formula1>
            <xm:f>Dominios!$B$2:$B$30</xm:f>
          </x14:formula1>
          <xm:sqref>B84 B88</xm:sqref>
        </x14:dataValidation>
        <x14:dataValidation type="list" allowBlank="1" showInputMessage="1" showErrorMessage="1" xr:uid="{D527E96C-DF05-42D3-83FF-0E941F729C3C}">
          <x14:formula1>
            <xm:f>Dominios!$C$2:$C$30</xm:f>
          </x14:formula1>
          <xm:sqref>B85 B89</xm:sqref>
        </x14:dataValidation>
        <x14:dataValidation type="list" allowBlank="1" showInputMessage="1" showErrorMessage="1" xr:uid="{905FC7F0-1AC8-4311-8206-B467BEBCA35B}">
          <x14:formula1>
            <xm:f>Dominios!$D$2:$D$8</xm:f>
          </x14:formula1>
          <xm:sqref>B40 B60 B55 B50 B45</xm:sqref>
        </x14:dataValidation>
        <x14:dataValidation type="list" allowBlank="1" showInputMessage="1" showErrorMessage="1" xr:uid="{04E2EADD-FC27-442E-A0D8-85EAE841D66F}">
          <x14:formula1>
            <xm:f>Dominios!$E$2:$E$5</xm:f>
          </x14:formula1>
          <xm:sqref>B15</xm:sqref>
        </x14:dataValidation>
        <x14:dataValidation type="list" allowBlank="1" showInputMessage="1" showErrorMessage="1" xr:uid="{65617E4E-D092-4778-BE65-A74DEA052CBF}">
          <x14:formula1>
            <xm:f>Dominios!$F$2:$F$3</xm:f>
          </x14:formula1>
          <xm:sqref>B70 B76</xm:sqref>
        </x14:dataValidation>
        <x14:dataValidation type="list" allowBlank="1" showInputMessage="1" showErrorMessage="1" xr:uid="{9FAAE9AE-BCD2-4FBC-A1B0-6E88960A1E0A}">
          <x14:formula1>
            <xm:f>Dominios!$G$2:$G$28</xm:f>
          </x14:formula1>
          <xm:sqref>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554E-268F-4E29-8951-323F058B5250}">
  <dimension ref="A1:G30"/>
  <sheetViews>
    <sheetView workbookViewId="0">
      <selection activeCell="D10" sqref="D10"/>
    </sheetView>
  </sheetViews>
  <sheetFormatPr defaultRowHeight="14.4" x14ac:dyDescent="0.3"/>
  <cols>
    <col min="1" max="1" width="6.77734375" style="73" bestFit="1" customWidth="1"/>
    <col min="2" max="2" width="45.33203125" style="73" customWidth="1"/>
    <col min="3" max="3" width="31" style="73" customWidth="1"/>
    <col min="4" max="4" width="20" style="73" bestFit="1" customWidth="1"/>
    <col min="5" max="5" width="25" style="73" customWidth="1"/>
    <col min="6" max="6" width="10.44140625" style="73" bestFit="1" customWidth="1"/>
    <col min="7" max="7" width="21.109375" style="73" bestFit="1" customWidth="1"/>
    <col min="8" max="16384" width="8.88671875" style="73"/>
  </cols>
  <sheetData>
    <row r="1" spans="1:7" s="76" customFormat="1" ht="30" x14ac:dyDescent="0.3">
      <c r="A1" s="39" t="s">
        <v>115</v>
      </c>
      <c r="B1" s="39" t="s">
        <v>228</v>
      </c>
      <c r="C1" s="39" t="s">
        <v>229</v>
      </c>
      <c r="D1" s="39" t="s">
        <v>230</v>
      </c>
      <c r="E1" s="39" t="s">
        <v>232</v>
      </c>
      <c r="F1" s="39" t="s">
        <v>231</v>
      </c>
      <c r="G1" s="75" t="s">
        <v>233</v>
      </c>
    </row>
    <row r="2" spans="1:7" ht="30" x14ac:dyDescent="0.3">
      <c r="A2" s="72" t="s">
        <v>283</v>
      </c>
      <c r="B2" s="58" t="s">
        <v>265</v>
      </c>
      <c r="C2" s="58" t="s">
        <v>211</v>
      </c>
      <c r="D2" s="58" t="s">
        <v>236</v>
      </c>
      <c r="E2" s="58" t="s">
        <v>72</v>
      </c>
      <c r="F2" s="58" t="s">
        <v>89</v>
      </c>
      <c r="G2" s="58" t="s">
        <v>237</v>
      </c>
    </row>
    <row r="3" spans="1:7" ht="15" x14ac:dyDescent="0.3">
      <c r="B3" s="58" t="s">
        <v>266</v>
      </c>
      <c r="C3" s="58" t="s">
        <v>212</v>
      </c>
      <c r="D3" s="58" t="s">
        <v>87</v>
      </c>
      <c r="E3" s="58" t="s">
        <v>238</v>
      </c>
      <c r="F3" s="58" t="s">
        <v>93</v>
      </c>
      <c r="G3" s="58" t="s">
        <v>239</v>
      </c>
    </row>
    <row r="4" spans="1:7" ht="30" x14ac:dyDescent="0.3">
      <c r="B4" s="58" t="s">
        <v>95</v>
      </c>
      <c r="C4" s="58" t="s">
        <v>96</v>
      </c>
      <c r="D4" s="58" t="s">
        <v>99</v>
      </c>
      <c r="E4" s="58" t="s">
        <v>240</v>
      </c>
      <c r="G4" s="58" t="s">
        <v>241</v>
      </c>
    </row>
    <row r="5" spans="1:7" ht="60" x14ac:dyDescent="0.3">
      <c r="B5" s="58" t="s">
        <v>267</v>
      </c>
      <c r="C5" s="58" t="s">
        <v>213</v>
      </c>
      <c r="D5" s="58" t="s">
        <v>100</v>
      </c>
      <c r="E5" s="58" t="s">
        <v>234</v>
      </c>
      <c r="G5" s="58" t="s">
        <v>242</v>
      </c>
    </row>
    <row r="6" spans="1:7" ht="30" x14ac:dyDescent="0.3">
      <c r="B6" s="58" t="s">
        <v>268</v>
      </c>
      <c r="C6" s="58" t="s">
        <v>214</v>
      </c>
      <c r="D6" s="58" t="s">
        <v>101</v>
      </c>
      <c r="G6" s="58" t="s">
        <v>243</v>
      </c>
    </row>
    <row r="7" spans="1:7" ht="30" x14ac:dyDescent="0.3">
      <c r="B7" s="58" t="s">
        <v>269</v>
      </c>
      <c r="C7" s="58" t="s">
        <v>215</v>
      </c>
      <c r="D7" s="58" t="s">
        <v>102</v>
      </c>
      <c r="G7" s="58" t="s">
        <v>244</v>
      </c>
    </row>
    <row r="8" spans="1:7" ht="30" x14ac:dyDescent="0.3">
      <c r="B8" s="58" t="s">
        <v>270</v>
      </c>
      <c r="C8" s="58" t="s">
        <v>216</v>
      </c>
      <c r="D8" s="58" t="s">
        <v>264</v>
      </c>
      <c r="G8" s="58" t="s">
        <v>245</v>
      </c>
    </row>
    <row r="9" spans="1:7" ht="30" x14ac:dyDescent="0.3">
      <c r="B9" s="58" t="s">
        <v>271</v>
      </c>
      <c r="C9" s="58" t="s">
        <v>217</v>
      </c>
      <c r="G9" s="58" t="s">
        <v>246</v>
      </c>
    </row>
    <row r="10" spans="1:7" ht="45" x14ac:dyDescent="0.3">
      <c r="B10" s="58" t="s">
        <v>272</v>
      </c>
      <c r="C10" s="58" t="s">
        <v>218</v>
      </c>
      <c r="G10" s="58" t="s">
        <v>247</v>
      </c>
    </row>
    <row r="11" spans="1:7" ht="15" x14ac:dyDescent="0.3">
      <c r="B11" s="58" t="s">
        <v>219</v>
      </c>
      <c r="C11" s="58" t="s">
        <v>219</v>
      </c>
      <c r="G11" s="58" t="s">
        <v>248</v>
      </c>
    </row>
    <row r="12" spans="1:7" ht="15" x14ac:dyDescent="0.3">
      <c r="B12" s="58" t="s">
        <v>220</v>
      </c>
      <c r="C12" s="58" t="s">
        <v>220</v>
      </c>
      <c r="G12" s="58" t="s">
        <v>249</v>
      </c>
    </row>
    <row r="13" spans="1:7" ht="30" x14ac:dyDescent="0.3">
      <c r="B13" s="58" t="s">
        <v>273</v>
      </c>
      <c r="C13" s="58" t="s">
        <v>221</v>
      </c>
      <c r="G13" s="58" t="s">
        <v>250</v>
      </c>
    </row>
    <row r="14" spans="1:7" ht="30" x14ac:dyDescent="0.3">
      <c r="B14" s="58" t="s">
        <v>222</v>
      </c>
      <c r="C14" s="58" t="s">
        <v>222</v>
      </c>
      <c r="G14" s="58" t="s">
        <v>251</v>
      </c>
    </row>
    <row r="15" spans="1:7" ht="30" x14ac:dyDescent="0.3">
      <c r="B15" s="58" t="s">
        <v>223</v>
      </c>
      <c r="C15" s="58" t="s">
        <v>223</v>
      </c>
      <c r="G15" s="58" t="s">
        <v>252</v>
      </c>
    </row>
    <row r="16" spans="1:7" ht="60" x14ac:dyDescent="0.3">
      <c r="B16" s="58" t="s">
        <v>274</v>
      </c>
      <c r="C16" s="58" t="s">
        <v>224</v>
      </c>
      <c r="G16" s="58" t="s">
        <v>253</v>
      </c>
    </row>
    <row r="17" spans="2:7" ht="15" x14ac:dyDescent="0.3">
      <c r="B17" s="58" t="s">
        <v>225</v>
      </c>
      <c r="C17" s="58" t="s">
        <v>225</v>
      </c>
      <c r="G17" s="58" t="s">
        <v>254</v>
      </c>
    </row>
    <row r="18" spans="2:7" ht="30" x14ac:dyDescent="0.3">
      <c r="B18" s="58" t="s">
        <v>97</v>
      </c>
      <c r="C18" s="58" t="s">
        <v>97</v>
      </c>
      <c r="G18" s="58" t="s">
        <v>255</v>
      </c>
    </row>
    <row r="19" spans="2:7" ht="15" x14ac:dyDescent="0.3">
      <c r="B19" s="58" t="s">
        <v>226</v>
      </c>
      <c r="C19" s="58" t="s">
        <v>226</v>
      </c>
      <c r="G19" s="58" t="s">
        <v>256</v>
      </c>
    </row>
    <row r="20" spans="2:7" ht="15" x14ac:dyDescent="0.3">
      <c r="B20" s="58" t="s">
        <v>227</v>
      </c>
      <c r="C20" s="58" t="s">
        <v>227</v>
      </c>
      <c r="G20" s="58" t="s">
        <v>257</v>
      </c>
    </row>
    <row r="21" spans="2:7" ht="15" x14ac:dyDescent="0.3">
      <c r="B21" s="58" t="s">
        <v>210</v>
      </c>
      <c r="C21" s="58" t="s">
        <v>210</v>
      </c>
      <c r="G21" s="58" t="s">
        <v>258</v>
      </c>
    </row>
    <row r="22" spans="2:7" ht="15" x14ac:dyDescent="0.3">
      <c r="B22" s="74"/>
      <c r="C22" s="74"/>
      <c r="G22" s="58" t="s">
        <v>259</v>
      </c>
    </row>
    <row r="23" spans="2:7" ht="15" x14ac:dyDescent="0.3">
      <c r="B23" s="74"/>
      <c r="C23" s="74"/>
      <c r="G23" s="58" t="s">
        <v>260</v>
      </c>
    </row>
    <row r="24" spans="2:7" ht="15" x14ac:dyDescent="0.3">
      <c r="B24" s="74"/>
      <c r="C24" s="74"/>
      <c r="G24" s="58" t="s">
        <v>261</v>
      </c>
    </row>
    <row r="25" spans="2:7" ht="15" x14ac:dyDescent="0.3">
      <c r="B25" s="74"/>
      <c r="C25" s="74"/>
      <c r="G25" s="58" t="s">
        <v>262</v>
      </c>
    </row>
    <row r="26" spans="2:7" ht="15" x14ac:dyDescent="0.3">
      <c r="B26" s="74"/>
      <c r="C26" s="74"/>
      <c r="G26" s="58" t="s">
        <v>81</v>
      </c>
    </row>
    <row r="27" spans="2:7" ht="15" x14ac:dyDescent="0.3">
      <c r="B27" s="74"/>
      <c r="C27" s="74"/>
      <c r="G27" s="58" t="s">
        <v>263</v>
      </c>
    </row>
    <row r="28" spans="2:7" ht="15" x14ac:dyDescent="0.3">
      <c r="B28" s="74"/>
      <c r="C28" s="74"/>
      <c r="G28" s="58" t="s">
        <v>235</v>
      </c>
    </row>
    <row r="29" spans="2:7" x14ac:dyDescent="0.3">
      <c r="B29" s="74"/>
      <c r="C29" s="74"/>
    </row>
    <row r="30" spans="2:7" x14ac:dyDescent="0.3">
      <c r="B30" s="74"/>
      <c r="C30" s="74"/>
    </row>
  </sheetData>
  <sheetProtection algorithmName="SHA-512" hashValue="YQ3OYhmlMwcB0npU/yw/U3pqjtMmqPXNjp3RoeTtmSWvMyr32VwwLnPm2oNKcDW/L2zPrBxLxb4zKJQSm3O+hA==" saltValue="5ZW92H8pnxzN233iWCNM4w==" spinCount="100000" sheet="1" objects="1" scenarios="1" selectLockedCells="1"/>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Cabeçalho</vt:lpstr>
      <vt:lpstr>Matriz</vt:lpstr>
      <vt:lpstr>Dominios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 Hada</dc:creator>
  <cp:lastModifiedBy>Yoshio Hada</cp:lastModifiedBy>
  <dcterms:created xsi:type="dcterms:W3CDTF">2021-01-29T11:15:14Z</dcterms:created>
  <dcterms:modified xsi:type="dcterms:W3CDTF">2021-02-04T15:35:58Z</dcterms:modified>
</cp:coreProperties>
</file>